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ulie\Documents\Regiowood II\Action 6 - Auto-évaluation\"/>
    </mc:Choice>
  </mc:AlternateContent>
  <bookViews>
    <workbookView xWindow="0" yWindow="0" windowWidth="23040" windowHeight="9192"/>
  </bookViews>
  <sheets>
    <sheet name="Encodage" sheetId="1" r:id="rId1"/>
    <sheet name="Resultats" sheetId="5" r:id="rId2"/>
    <sheet name="Test" sheetId="4" state="hidden" r:id="rId3"/>
    <sheet name="Menu déroulant" sheetId="3" state="hidden" r:id="rId4"/>
  </sheets>
  <definedNames>
    <definedName name="_xlnm._FilterDatabase" localSheetId="0" hidden="1">Resultats!$D$85:$K$87</definedName>
    <definedName name="_xlnm._FilterDatabase" localSheetId="1" hidden="1">Resultats!$D$24:$F$24</definedName>
    <definedName name="B17a">'Menu déroulant'!#REF!</definedName>
    <definedName name="EcoIndic1">'Menu déroulant'!$A$3:$C$3</definedName>
    <definedName name="EcoIndic10">'Menu déroulant'!#REF!</definedName>
    <definedName name="EcoIndic11">'Menu déroulant'!#REF!</definedName>
    <definedName name="EcoIndic11a">'Menu déroulant'!#REF!</definedName>
    <definedName name="EcoIndic11b">'Menu déroulant'!#REF!</definedName>
    <definedName name="EcoIndic12">'Menu déroulant'!#REF!</definedName>
    <definedName name="EcoIndic13">'Menu déroulant'!#REF!</definedName>
    <definedName name="EcoIndic2">'Menu déroulant'!#REF!</definedName>
    <definedName name="EcoIndic3a">'Menu déroulant'!#REF!</definedName>
    <definedName name="EcoIndic3b">'Menu déroulant'!#REF!</definedName>
    <definedName name="EcoIndic4a">'Menu déroulant'!#REF!</definedName>
    <definedName name="EcoIndic4b">'Menu déroulant'!#REF!</definedName>
    <definedName name="EcoIndic5a">'Menu déroulant'!#REF!</definedName>
    <definedName name="EcoIndic5b">'Menu déroulant'!#REF!</definedName>
    <definedName name="EcoIndic6">'Menu déroulant'!#REF!</definedName>
    <definedName name="EcoIndic7">'Menu déroulant'!#REF!</definedName>
    <definedName name="EcoIndic8a">'Menu déroulant'!#REF!</definedName>
    <definedName name="EcoIndic8b">'Menu déroulant'!#REF!</definedName>
    <definedName name="EcoIndic9">'Menu déroulant'!#REF!</definedName>
    <definedName name="Indic1">'Menu déroulant'!$A$3:$C$3</definedName>
    <definedName name="_xlnm.Print_Area" localSheetId="0">Encodage!$A$1:$N$51</definedName>
    <definedName name="_xlnm.Print_Area" localSheetId="1">Resultats!$A$1:$O$109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1" l="1"/>
  <c r="D32" i="1" s="1"/>
  <c r="O68" i="5" s="1"/>
  <c r="O16" i="1" l="1"/>
  <c r="P16" i="1" s="1"/>
  <c r="O17" i="1"/>
  <c r="P17" i="1" s="1"/>
  <c r="O18" i="1"/>
  <c r="P18" i="1" s="1"/>
  <c r="O19" i="1"/>
  <c r="P19" i="1" s="1"/>
  <c r="O20" i="1"/>
  <c r="P20" i="1" s="1"/>
  <c r="O21" i="1"/>
  <c r="P21" i="1" s="1"/>
  <c r="O22" i="1"/>
  <c r="P22" i="1" s="1"/>
  <c r="O89" i="5" s="1"/>
  <c r="O23" i="1"/>
  <c r="P23" i="1" s="1"/>
  <c r="O90" i="5" s="1"/>
  <c r="O24" i="1"/>
  <c r="P24" i="1" s="1"/>
  <c r="O91" i="5" s="1"/>
  <c r="O25" i="1"/>
  <c r="P25" i="1" s="1"/>
  <c r="O92" i="5" s="1"/>
  <c r="G92" i="5" s="1"/>
  <c r="O26" i="1"/>
  <c r="P26" i="1" s="1"/>
  <c r="O93" i="5" s="1"/>
  <c r="O27" i="1"/>
  <c r="P27" i="1" s="1"/>
  <c r="O94" i="5" s="1"/>
  <c r="O28" i="1"/>
  <c r="P28" i="1" s="1"/>
  <c r="O96" i="5" s="1"/>
  <c r="O29" i="1"/>
  <c r="P29" i="1" s="1"/>
  <c r="O30" i="1"/>
  <c r="P30" i="1" s="1"/>
  <c r="O31" i="1"/>
  <c r="P31" i="1" s="1"/>
  <c r="O32" i="1"/>
  <c r="P32" i="1" s="1"/>
  <c r="O33" i="1"/>
  <c r="P33" i="1" s="1"/>
  <c r="O98" i="5" s="1"/>
  <c r="O97" i="5" l="1"/>
  <c r="O88" i="5"/>
  <c r="O86" i="5"/>
  <c r="G91" i="5"/>
  <c r="I10" i="1"/>
  <c r="C12" i="1"/>
  <c r="C11" i="1"/>
  <c r="C10" i="1"/>
  <c r="O12" i="1" l="1"/>
  <c r="O11" i="1"/>
  <c r="O10" i="1"/>
  <c r="I12" i="1"/>
  <c r="I11" i="1"/>
  <c r="K29" i="4" l="1"/>
  <c r="L29" i="4" s="1"/>
  <c r="G29" i="4"/>
  <c r="H29" i="4" s="1"/>
  <c r="L28" i="4"/>
  <c r="K28" i="4"/>
  <c r="G28" i="4"/>
  <c r="H28" i="4" s="1"/>
  <c r="K27" i="4"/>
  <c r="L27" i="4" s="1"/>
  <c r="G27" i="4"/>
  <c r="H27" i="4" s="1"/>
  <c r="K26" i="4"/>
  <c r="L26" i="4" s="1"/>
  <c r="G26" i="4"/>
  <c r="H26" i="4" s="1"/>
  <c r="K25" i="4"/>
  <c r="L25" i="4" s="1"/>
  <c r="G25" i="4"/>
  <c r="H25" i="4" s="1"/>
  <c r="D25" i="4"/>
  <c r="C25" i="4"/>
  <c r="K24" i="4"/>
  <c r="L24" i="4" s="1"/>
  <c r="G24" i="4"/>
  <c r="H24" i="4" s="1"/>
  <c r="D24" i="4"/>
  <c r="C24" i="4"/>
  <c r="K23" i="4"/>
  <c r="L23" i="4" s="1"/>
  <c r="G23" i="4"/>
  <c r="H23" i="4" s="1"/>
  <c r="C23" i="4"/>
  <c r="D23" i="4" s="1"/>
  <c r="K22" i="4"/>
  <c r="L22" i="4" s="1"/>
  <c r="G22" i="4"/>
  <c r="H22" i="4" s="1"/>
  <c r="C22" i="4"/>
  <c r="D22" i="4" s="1"/>
  <c r="K21" i="4"/>
  <c r="L21" i="4" s="1"/>
  <c r="G21" i="4"/>
  <c r="H21" i="4" s="1"/>
  <c r="C21" i="4"/>
  <c r="D21" i="4" s="1"/>
  <c r="K20" i="4"/>
  <c r="L20" i="4" s="1"/>
  <c r="G20" i="4"/>
  <c r="H20" i="4" s="1"/>
  <c r="C20" i="4"/>
  <c r="D20" i="4" s="1"/>
  <c r="K19" i="4"/>
  <c r="L19" i="4" s="1"/>
  <c r="G19" i="4"/>
  <c r="H19" i="4" s="1"/>
  <c r="C19" i="4"/>
  <c r="D19" i="4" s="1"/>
  <c r="K18" i="4"/>
  <c r="L18" i="4" s="1"/>
  <c r="G18" i="4"/>
  <c r="H18" i="4" s="1"/>
  <c r="C18" i="4"/>
  <c r="D18" i="4" s="1"/>
  <c r="K17" i="4"/>
  <c r="L17" i="4" s="1"/>
  <c r="G17" i="4"/>
  <c r="H17" i="4" s="1"/>
  <c r="C17" i="4"/>
  <c r="D17" i="4" s="1"/>
  <c r="K16" i="4"/>
  <c r="L16" i="4" s="1"/>
  <c r="H16" i="4"/>
  <c r="G16" i="4"/>
  <c r="C16" i="4"/>
  <c r="D16" i="4" s="1"/>
  <c r="K15" i="4"/>
  <c r="L15" i="4" s="1"/>
  <c r="G15" i="4"/>
  <c r="H15" i="4" s="1"/>
  <c r="D15" i="4"/>
  <c r="C15" i="4"/>
  <c r="K14" i="4"/>
  <c r="L14" i="4" s="1"/>
  <c r="G14" i="4"/>
  <c r="H14" i="4" s="1"/>
  <c r="C14" i="4"/>
  <c r="D14" i="4" s="1"/>
  <c r="K13" i="4"/>
  <c r="L13" i="4" s="1"/>
  <c r="G13" i="4"/>
  <c r="H13" i="4" s="1"/>
  <c r="D13" i="4"/>
  <c r="C13" i="4"/>
  <c r="K12" i="4"/>
  <c r="L12" i="4" s="1"/>
  <c r="G12" i="4"/>
  <c r="H12" i="4" s="1"/>
  <c r="C12" i="4"/>
  <c r="D12" i="4" s="1"/>
  <c r="K11" i="4"/>
  <c r="L11" i="4" s="1"/>
  <c r="G11" i="4"/>
  <c r="H11" i="4" s="1"/>
  <c r="C11" i="4"/>
  <c r="D11" i="4" s="1"/>
  <c r="K10" i="4"/>
  <c r="L10" i="4" s="1"/>
  <c r="G10" i="4"/>
  <c r="H10" i="4" s="1"/>
  <c r="C10" i="4"/>
  <c r="D10" i="4" s="1"/>
  <c r="K9" i="4"/>
  <c r="L9" i="4" s="1"/>
  <c r="H9" i="4"/>
  <c r="G9" i="4"/>
  <c r="C9" i="4"/>
  <c r="D9" i="4" s="1"/>
  <c r="K6" i="4"/>
  <c r="L6" i="4" s="1"/>
  <c r="G6" i="4"/>
  <c r="H6" i="4" s="1"/>
  <c r="C6" i="4"/>
  <c r="D6" i="4" s="1"/>
  <c r="K5" i="4"/>
  <c r="L5" i="4" s="1"/>
  <c r="G5" i="4"/>
  <c r="H5" i="4" s="1"/>
  <c r="C5" i="4"/>
  <c r="D5" i="4" s="1"/>
  <c r="K4" i="4"/>
  <c r="L4" i="4" s="1"/>
  <c r="G4" i="4"/>
  <c r="H4" i="4" s="1"/>
  <c r="C4" i="4"/>
  <c r="D4" i="4" s="1"/>
  <c r="P12" i="1" l="1"/>
  <c r="P11" i="1"/>
  <c r="P10" i="1"/>
  <c r="J12" i="1"/>
  <c r="J11" i="1"/>
  <c r="J10" i="1"/>
  <c r="D10" i="1"/>
  <c r="D12" i="1"/>
  <c r="D11" i="1"/>
  <c r="G98" i="5"/>
  <c r="C16" i="1"/>
  <c r="D16" i="1" s="1"/>
  <c r="O56" i="5" s="1"/>
  <c r="G56" i="5" s="1"/>
  <c r="C17" i="1"/>
  <c r="D17" i="1" s="1"/>
  <c r="O57" i="5" s="1"/>
  <c r="G57" i="5" s="1"/>
  <c r="C18" i="1"/>
  <c r="D18" i="1" s="1"/>
  <c r="C19" i="1"/>
  <c r="D19" i="1" s="1"/>
  <c r="C20" i="1"/>
  <c r="D20" i="1" s="1"/>
  <c r="C21" i="1"/>
  <c r="D21" i="1" s="1"/>
  <c r="C22" i="1"/>
  <c r="D22" i="1" s="1"/>
  <c r="C23" i="1"/>
  <c r="D23" i="1" s="1"/>
  <c r="C24" i="1"/>
  <c r="D24" i="1" s="1"/>
  <c r="C25" i="1"/>
  <c r="D25" i="1" s="1"/>
  <c r="C26" i="1"/>
  <c r="D26" i="1" s="1"/>
  <c r="O62" i="5" s="1"/>
  <c r="C27" i="1"/>
  <c r="D27" i="1" s="1"/>
  <c r="O63" i="5" s="1"/>
  <c r="C28" i="1"/>
  <c r="D28" i="1" s="1"/>
  <c r="C29" i="1"/>
  <c r="D29" i="1" s="1"/>
  <c r="C30" i="1"/>
  <c r="D30" i="1" s="1"/>
  <c r="C31" i="1"/>
  <c r="D31" i="1" s="1"/>
  <c r="O67" i="5" s="1"/>
  <c r="I16" i="1"/>
  <c r="J16" i="1" s="1"/>
  <c r="I15" i="1"/>
  <c r="J15" i="1" s="1"/>
  <c r="I17" i="1"/>
  <c r="J17" i="1" s="1"/>
  <c r="I18" i="1"/>
  <c r="J18" i="1" s="1"/>
  <c r="I19" i="1"/>
  <c r="J19" i="1" s="1"/>
  <c r="I20" i="1"/>
  <c r="J20" i="1" s="1"/>
  <c r="I21" i="1"/>
  <c r="J21" i="1" s="1"/>
  <c r="I22" i="1"/>
  <c r="J22" i="1" s="1"/>
  <c r="I23" i="1"/>
  <c r="J23" i="1" s="1"/>
  <c r="I24" i="1"/>
  <c r="J24" i="1" s="1"/>
  <c r="I25" i="1"/>
  <c r="J25" i="1" s="1"/>
  <c r="I26" i="1"/>
  <c r="J26" i="1" s="1"/>
  <c r="I27" i="1"/>
  <c r="J27" i="1" s="1"/>
  <c r="I28" i="1"/>
  <c r="J28" i="1" s="1"/>
  <c r="I29" i="1"/>
  <c r="J29" i="1" s="1"/>
  <c r="I30" i="1"/>
  <c r="J30" i="1" s="1"/>
  <c r="I31" i="1"/>
  <c r="J31" i="1" s="1"/>
  <c r="I32" i="1"/>
  <c r="J32" i="1" s="1"/>
  <c r="I33" i="1"/>
  <c r="J33" i="1" s="1"/>
  <c r="I34" i="1"/>
  <c r="J34" i="1" s="1"/>
  <c r="O80" i="5" l="1"/>
  <c r="G80" i="5" s="1"/>
  <c r="G67" i="5"/>
  <c r="O64" i="5"/>
  <c r="G64" i="5" s="1"/>
  <c r="O61" i="5"/>
  <c r="G61" i="5" s="1"/>
  <c r="O60" i="5"/>
  <c r="G60" i="5" s="1"/>
  <c r="G62" i="5"/>
  <c r="G68" i="5"/>
  <c r="O66" i="5"/>
  <c r="G66" i="5" s="1"/>
  <c r="E26" i="5"/>
  <c r="O59" i="5"/>
  <c r="G59" i="5" s="1"/>
  <c r="G63" i="5"/>
  <c r="E18" i="5"/>
  <c r="E17" i="5"/>
  <c r="E19" i="5"/>
  <c r="G86" i="5"/>
  <c r="G89" i="5"/>
  <c r="G93" i="5"/>
  <c r="G96" i="5"/>
  <c r="G94" i="5"/>
  <c r="G88" i="5"/>
  <c r="O85" i="5"/>
  <c r="G85" i="5" s="1"/>
  <c r="G90" i="5"/>
  <c r="O77" i="5"/>
  <c r="G77" i="5" s="1"/>
  <c r="O72" i="5"/>
  <c r="O79" i="5"/>
  <c r="G79" i="5" s="1"/>
  <c r="O73" i="5"/>
  <c r="G73" i="5" s="1"/>
  <c r="G97" i="5"/>
  <c r="O76" i="5"/>
  <c r="G76" i="5" s="1"/>
  <c r="O74" i="5"/>
  <c r="G74" i="5" s="1"/>
  <c r="A66" i="5" l="1"/>
  <c r="A96" i="5"/>
  <c r="A76" i="5"/>
  <c r="A88" i="5"/>
  <c r="A79" i="5"/>
  <c r="A59" i="5"/>
  <c r="G72" i="5"/>
  <c r="A72" i="5" s="1"/>
  <c r="O15" i="1"/>
  <c r="P15" i="1" s="1"/>
  <c r="E25" i="5" s="1"/>
  <c r="C15" i="1"/>
  <c r="O84" i="5" l="1"/>
  <c r="D15" i="1"/>
  <c r="E27" i="5" s="1"/>
  <c r="O55" i="5" l="1"/>
  <c r="G55" i="5" s="1"/>
  <c r="A55" i="5" s="1"/>
  <c r="C33" i="5" s="1"/>
  <c r="F27" i="5"/>
  <c r="G84" i="5"/>
  <c r="A84" i="5" s="1"/>
  <c r="C35" i="5"/>
  <c r="C38" i="5"/>
  <c r="C41" i="5"/>
  <c r="C40" i="5"/>
  <c r="F25" i="5" l="1"/>
  <c r="C34" i="5"/>
  <c r="C36" i="5"/>
  <c r="C37" i="5"/>
  <c r="C39" i="5" l="1"/>
  <c r="F26" i="5"/>
  <c r="G27" i="5" s="1"/>
  <c r="G25" i="5" l="1"/>
  <c r="C29" i="5"/>
  <c r="C23" i="5"/>
  <c r="G26" i="5"/>
  <c r="C26" i="5"/>
</calcChain>
</file>

<file path=xl/sharedStrings.xml><?xml version="1.0" encoding="utf-8"?>
<sst xmlns="http://schemas.openxmlformats.org/spreadsheetml/2006/main" count="294" uniqueCount="132">
  <si>
    <t>Fonction économique</t>
  </si>
  <si>
    <t>Fonction environnementale</t>
  </si>
  <si>
    <t>Fonction sociale</t>
  </si>
  <si>
    <t>Indicateur</t>
  </si>
  <si>
    <t>Valeur</t>
  </si>
  <si>
    <t>Valeur attendue</t>
  </si>
  <si>
    <t>1. Fréquentation</t>
  </si>
  <si>
    <t>2. Aménagements</t>
  </si>
  <si>
    <t>3. Aspects patrimoniaux</t>
  </si>
  <si>
    <t>▲</t>
  </si>
  <si>
    <t>♦</t>
  </si>
  <si>
    <t>○</t>
  </si>
  <si>
    <t>□</t>
  </si>
  <si>
    <t>1.1</t>
  </si>
  <si>
    <t>1.2</t>
  </si>
  <si>
    <t>2.1.a</t>
  </si>
  <si>
    <t>2.1.b</t>
  </si>
  <si>
    <t>2.2.a</t>
  </si>
  <si>
    <t>2.2.b</t>
  </si>
  <si>
    <t>2.3.a</t>
  </si>
  <si>
    <t>2.3.b</t>
  </si>
  <si>
    <t>2.4</t>
  </si>
  <si>
    <t>2.5.a</t>
  </si>
  <si>
    <t>2.5.b</t>
  </si>
  <si>
    <t>2.6.a</t>
  </si>
  <si>
    <t>2.6.b</t>
  </si>
  <si>
    <t>3.1</t>
  </si>
  <si>
    <t>3.2</t>
  </si>
  <si>
    <t>3.3</t>
  </si>
  <si>
    <t>3.4</t>
  </si>
  <si>
    <t>1.1.a</t>
  </si>
  <si>
    <t>1.1.b</t>
  </si>
  <si>
    <t>1.2.a</t>
  </si>
  <si>
    <t>1.2.b</t>
  </si>
  <si>
    <t>1.2.c</t>
  </si>
  <si>
    <t>1.3.a</t>
  </si>
  <si>
    <t>1.3.b</t>
  </si>
  <si>
    <t>1.3.c</t>
  </si>
  <si>
    <t>1.3.d</t>
  </si>
  <si>
    <t>2.2</t>
  </si>
  <si>
    <t>3.1.a</t>
  </si>
  <si>
    <t>3.1.b</t>
  </si>
  <si>
    <t>3.2.a</t>
  </si>
  <si>
    <t>3.2.c</t>
  </si>
  <si>
    <t>3.2.b</t>
  </si>
  <si>
    <t>1.3</t>
  </si>
  <si>
    <t>2.1.c</t>
  </si>
  <si>
    <t>2.1.d</t>
  </si>
  <si>
    <t>2.5</t>
  </si>
  <si>
    <t>1. Historique et planification des travaux</t>
  </si>
  <si>
    <t>6. Equilibre forêt/gibier</t>
  </si>
  <si>
    <t>2. Equilibre croissance/récolte</t>
  </si>
  <si>
    <t>3. Mode de vente de bois</t>
  </si>
  <si>
    <t>2. Adéquation station/espèce</t>
  </si>
  <si>
    <t>3. Qualité génétique des peuplements</t>
  </si>
  <si>
    <t>Critère 1 - Biodiversité</t>
  </si>
  <si>
    <t>1. Les exotiques envahissantes</t>
  </si>
  <si>
    <t>2. Protection des milieux humides</t>
  </si>
  <si>
    <t>Critère 3 - Encadrement des activités récréatives</t>
  </si>
  <si>
    <t>1. Ancrage dans la filière bois</t>
  </si>
  <si>
    <t>4. Sensibilisation à la gestion forestière</t>
  </si>
  <si>
    <t>5. Contribution aux recherches scientifiques</t>
  </si>
  <si>
    <t>Valorisation sociétale</t>
  </si>
  <si>
    <t>Protection des sols et milieux humides</t>
  </si>
  <si>
    <t>Résultats détaillés</t>
  </si>
  <si>
    <t>Résultats synthétiques</t>
  </si>
  <si>
    <t>Economique</t>
  </si>
  <si>
    <t>Sociale</t>
  </si>
  <si>
    <t>A</t>
  </si>
  <si>
    <t>B</t>
  </si>
  <si>
    <t>C</t>
  </si>
  <si>
    <t>Potentiel intrinsèque</t>
  </si>
  <si>
    <t>1.1.c</t>
  </si>
  <si>
    <t>1.2.d</t>
  </si>
  <si>
    <t>2.2.c</t>
  </si>
  <si>
    <t>D</t>
  </si>
  <si>
    <t>E</t>
  </si>
  <si>
    <t>F</t>
  </si>
  <si>
    <t>G</t>
  </si>
  <si>
    <t>H</t>
  </si>
  <si>
    <t>I</t>
  </si>
  <si>
    <t>2.6</t>
  </si>
  <si>
    <t>6. Aspects paysagers</t>
  </si>
  <si>
    <t>Pour la fonction économique, il doit apparaître en rouge dès que l'une des réponses est un carré. Si on a deux cercle, on doit être en orange</t>
  </si>
  <si>
    <t>Potentiel intrinsèque de la forêt</t>
  </si>
  <si>
    <t>rang</t>
  </si>
  <si>
    <t>Biodiversité</t>
  </si>
  <si>
    <t>Limiter l'impact de menaces extérieurs</t>
  </si>
  <si>
    <t>Critère 3 - Protection des sols et milieux humides</t>
  </si>
  <si>
    <t>Encadrement des activités récréatives</t>
  </si>
  <si>
    <t>1.4.a</t>
  </si>
  <si>
    <t>1.4.b</t>
  </si>
  <si>
    <t>3.2.d</t>
  </si>
  <si>
    <t>1. Chasseurs</t>
  </si>
  <si>
    <t>2. Promeneurs</t>
  </si>
  <si>
    <t>3. Mouvements de jeunesse</t>
  </si>
  <si>
    <t>Attention accordée aux différents critères de gestion durable.</t>
  </si>
  <si>
    <t>Plus vous vous éloignez du centre, plus le critère est pris en compte positivement dans votre gestion.</t>
  </si>
  <si>
    <t>Prise en compte des différentes fonctions dans ma gestion</t>
  </si>
  <si>
    <t>Environnementale</t>
  </si>
  <si>
    <t>Gestion du risque (changements globaux)</t>
  </si>
  <si>
    <t>Critère 3 - Gestion du risque (changements globaux)</t>
  </si>
  <si>
    <t>L'accessibilité de votre propriété aux grumiers, la présence de milieux humides, la demande dans la région pour accéder aux bois sont tous des éléments qui sont indépendants de votre gestion. Ils affectent cependant les 3 fonctions de la forêt et sont repris ici sous le terme de potentiel intrinsèque de la forêt.</t>
  </si>
  <si>
    <t>Outil d'auto évaluation - Résultats</t>
  </si>
  <si>
    <t>3. Habitats associés et milieux remarquables (milieux ouverts, humides…)</t>
  </si>
  <si>
    <t>2. Pollution (déchets, huiles biodégradables)</t>
  </si>
  <si>
    <t>Critère 2 - Production de bois et rentabilité</t>
  </si>
  <si>
    <t>2.2.d</t>
  </si>
  <si>
    <t>1. Connaissance du vocabulaire sylvicole</t>
  </si>
  <si>
    <t>2. Connaissances techniques</t>
  </si>
  <si>
    <t>3. Sollicitation d'aides techniques et formation continue</t>
  </si>
  <si>
    <t>4. Sollicitation d'aides financières</t>
  </si>
  <si>
    <t>5. Dessertes au sein de la propriété</t>
  </si>
  <si>
    <t>1. Protection de l'intégrité du sol (structure et fertilité)</t>
  </si>
  <si>
    <t xml:space="preserve">2. Mesures pour acceuillir de la biodiversité en milieu forestier </t>
  </si>
  <si>
    <t>3. Délimitation de la propriété</t>
  </si>
  <si>
    <t>2. Ouverture au public</t>
  </si>
  <si>
    <t>3. Ceuillette de fleurs, de fruits, de champignons…</t>
  </si>
  <si>
    <t>1. Espèces (essences-objectif et essences compagnes)</t>
  </si>
  <si>
    <t>1. Diversité des essences-objectif</t>
  </si>
  <si>
    <t>Loisirs et valorisation personnelle</t>
  </si>
  <si>
    <t>Critère 2 - Valorisation sociétale</t>
  </si>
  <si>
    <t>Connaissances de base en sylviculture</t>
  </si>
  <si>
    <t>Production de bois et rentabilité</t>
  </si>
  <si>
    <t xml:space="preserve">Forêt de :    </t>
  </si>
  <si>
    <t xml:space="preserve">Date :           </t>
  </si>
  <si>
    <t xml:space="preserve">Légende      </t>
  </si>
  <si>
    <t>Outil d'auto évaluation - Encodage</t>
  </si>
  <si>
    <t xml:space="preserve">Personnes 
présentes :         </t>
  </si>
  <si>
    <t>Critère 1 - Connaissances de base en sylviculture</t>
  </si>
  <si>
    <t>Critère 2 - Limiter l'impact de menaces extérieures</t>
  </si>
  <si>
    <t>Critère 1 - Loisirs et valorisation personnelle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</si>
</sst>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5" x14ac:knownFonts="1">
    <font>
      <sz val="11"/>
      <color theme="1"/>
      <name val="Calibri"/>
      <family val="2"/>
      <scheme val="minor"/>
    </font>
    <font>
      <sz val="11"/>
      <color theme="0"/>
      <name val="Calibri"/>
      <family val="2"/>
      <scheme val="minor"/>
    </font>
    <font>
      <sz val="11"/>
      <color theme="1"/>
      <name val="Calibri"/>
      <family val="2"/>
    </font>
    <font>
      <sz val="11"/>
      <color theme="1"/>
      <name val="Calibri Light"/>
      <family val="2"/>
      <scheme val="major"/>
    </font>
    <font>
      <sz val="11"/>
      <name val="Calibri Light"/>
      <family val="2"/>
      <scheme val="major"/>
    </font>
    <font>
      <sz val="11"/>
      <name val="Calibri"/>
      <family val="2"/>
      <scheme val="minor"/>
    </font>
    <font>
      <b/>
      <sz val="14"/>
      <name val="Calibri"/>
      <family val="2"/>
      <scheme val="minor"/>
    </font>
    <font>
      <b/>
      <sz val="11"/>
      <name val="Calibri"/>
      <family val="2"/>
      <scheme val="minor"/>
    </font>
    <font>
      <sz val="8"/>
      <name val="Verdana"/>
      <family val="2"/>
    </font>
    <font>
      <sz val="11"/>
      <color theme="0" tint="-0.499984740745262"/>
      <name val="Calibri"/>
      <family val="2"/>
      <scheme val="minor"/>
    </font>
    <font>
      <sz val="11"/>
      <color theme="1"/>
      <name val="Calibri"/>
      <family val="2"/>
      <scheme val="minor"/>
    </font>
    <font>
      <b/>
      <sz val="11"/>
      <name val="Corbel"/>
      <family val="2"/>
    </font>
    <font>
      <b/>
      <sz val="12"/>
      <name val="Corbel"/>
      <family val="2"/>
    </font>
    <font>
      <sz val="11"/>
      <name val="Corbel"/>
      <family val="2"/>
    </font>
    <font>
      <sz val="11"/>
      <color theme="2" tint="-9.9978637043366805E-2"/>
      <name val="Corbel"/>
      <family val="2"/>
    </font>
    <font>
      <sz val="11"/>
      <color theme="2" tint="-0.499984740745262"/>
      <name val="Calibri"/>
      <family val="2"/>
      <scheme val="minor"/>
    </font>
    <font>
      <sz val="12"/>
      <name val="Corbel"/>
      <family val="2"/>
    </font>
    <font>
      <b/>
      <sz val="16"/>
      <color theme="0"/>
      <name val="Corbel"/>
      <family val="2"/>
    </font>
    <font>
      <sz val="11"/>
      <color theme="0"/>
      <name val="Corbel"/>
      <family val="2"/>
    </font>
    <font>
      <sz val="10"/>
      <color theme="0"/>
      <name val="Corbel"/>
      <family val="2"/>
    </font>
    <font>
      <b/>
      <sz val="11"/>
      <color theme="0"/>
      <name val="Corbel"/>
      <family val="2"/>
    </font>
    <font>
      <sz val="11"/>
      <color theme="2" tint="-0.749992370372631"/>
      <name val="Corbel"/>
      <family val="2"/>
    </font>
    <font>
      <b/>
      <sz val="16"/>
      <name val="Corbel"/>
      <family val="2"/>
    </font>
    <font>
      <sz val="8"/>
      <name val="Corbel"/>
      <family val="2"/>
    </font>
    <font>
      <b/>
      <sz val="11"/>
      <color theme="0"/>
      <name val="Calibri"/>
      <family val="2"/>
      <scheme val="minor"/>
    </font>
    <font>
      <sz val="11"/>
      <color theme="0"/>
      <name val="Calibri Light"/>
      <family val="2"/>
      <scheme val="major"/>
    </font>
    <font>
      <sz val="11"/>
      <color rgb="FFFF0000"/>
      <name val="Corbel"/>
      <family val="2"/>
    </font>
    <font>
      <sz val="11"/>
      <color theme="0" tint="-0.34998626667073579"/>
      <name val="Corbel"/>
      <family val="2"/>
    </font>
    <font>
      <i/>
      <sz val="11"/>
      <name val="Corbel"/>
      <family val="2"/>
    </font>
    <font>
      <b/>
      <i/>
      <sz val="11"/>
      <name val="Corbel"/>
      <family val="2"/>
    </font>
    <font>
      <b/>
      <sz val="18"/>
      <color theme="5"/>
      <name val="Constantia"/>
      <family val="1"/>
    </font>
    <font>
      <b/>
      <sz val="18"/>
      <name val="Constantia"/>
      <family val="1"/>
    </font>
    <font>
      <b/>
      <sz val="14"/>
      <color theme="0"/>
      <name val="Corbel"/>
      <family val="2"/>
    </font>
    <font>
      <sz val="11"/>
      <color theme="5"/>
      <name val="Calibri"/>
      <family val="2"/>
      <scheme val="minor"/>
    </font>
    <font>
      <b/>
      <sz val="12"/>
      <name val="Constantia"/>
      <family val="1"/>
    </font>
  </fonts>
  <fills count="1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bgColor indexed="64"/>
      </patternFill>
    </fill>
    <fill>
      <patternFill patternType="solid">
        <fgColor theme="5" tint="0.79998168889431442"/>
        <bgColor indexed="64"/>
      </patternFill>
    </fill>
    <fill>
      <patternFill patternType="solid">
        <fgColor theme="2"/>
        <bgColor indexed="64"/>
      </patternFill>
    </fill>
  </fills>
  <borders count="2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right/>
      <top/>
      <bottom style="dotted">
        <color indexed="64"/>
      </bottom>
      <diagonal/>
    </border>
    <border>
      <left/>
      <right/>
      <top style="dotted">
        <color indexed="64"/>
      </top>
      <bottom style="dotted">
        <color indexed="64"/>
      </bottom>
      <diagonal/>
    </border>
    <border>
      <left/>
      <right style="thin">
        <color theme="5"/>
      </right>
      <top style="thin">
        <color theme="5"/>
      </top>
      <bottom style="thin">
        <color theme="5"/>
      </bottom>
      <diagonal/>
    </border>
    <border>
      <left/>
      <right style="thin">
        <color theme="5"/>
      </right>
      <top/>
      <bottom/>
      <diagonal/>
    </border>
    <border>
      <left/>
      <right style="thin">
        <color theme="5"/>
      </right>
      <top/>
      <bottom style="thin">
        <color theme="5"/>
      </bottom>
      <diagonal/>
    </border>
    <border>
      <left style="thin">
        <color theme="5"/>
      </left>
      <right/>
      <top style="thin">
        <color theme="5"/>
      </top>
      <bottom style="thin">
        <color theme="5"/>
      </bottom>
      <diagonal/>
    </border>
    <border>
      <left style="thin">
        <color theme="5"/>
      </left>
      <right/>
      <top/>
      <bottom/>
      <diagonal/>
    </border>
    <border>
      <left style="thin">
        <color theme="5"/>
      </left>
      <right/>
      <top/>
      <bottom style="thin">
        <color theme="5"/>
      </bottom>
      <diagonal/>
    </border>
  </borders>
  <cellStyleXfs count="2">
    <xf numFmtId="0" fontId="0" fillId="0" borderId="0"/>
    <xf numFmtId="9" fontId="10" fillId="0" borderId="0" applyFont="0" applyFill="0" applyBorder="0" applyAlignment="0" applyProtection="0"/>
  </cellStyleXfs>
  <cellXfs count="180">
    <xf numFmtId="0" fontId="0" fillId="0" borderId="0" xfId="0"/>
    <xf numFmtId="0" fontId="1" fillId="3" borderId="0" xfId="0" applyFont="1" applyFill="1"/>
    <xf numFmtId="0" fontId="0" fillId="0" borderId="0" xfId="0" applyAlignment="1">
      <alignment horizontal="center" vertical="center"/>
    </xf>
    <xf numFmtId="0" fontId="2" fillId="0" borderId="0" xfId="0" applyFont="1"/>
    <xf numFmtId="0" fontId="3" fillId="0" borderId="0" xfId="0" applyFont="1" applyFill="1" applyBorder="1"/>
    <xf numFmtId="0" fontId="2" fillId="0" borderId="0" xfId="0" applyFont="1" applyFill="1" applyBorder="1"/>
    <xf numFmtId="0" fontId="5" fillId="3" borderId="0" xfId="0" applyFont="1" applyFill="1"/>
    <xf numFmtId="0" fontId="1" fillId="0" borderId="0" xfId="0" applyFont="1"/>
    <xf numFmtId="0" fontId="6" fillId="3" borderId="0" xfId="0" applyFont="1" applyFill="1"/>
    <xf numFmtId="0" fontId="5" fillId="0" borderId="0" xfId="0" applyFont="1"/>
    <xf numFmtId="0" fontId="5" fillId="0" borderId="0" xfId="0" applyFont="1" applyFill="1"/>
    <xf numFmtId="0" fontId="7" fillId="3" borderId="0" xfId="0" applyFont="1" applyFill="1" applyBorder="1" applyAlignment="1">
      <alignment horizontal="center"/>
    </xf>
    <xf numFmtId="0" fontId="5" fillId="3" borderId="11"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11" xfId="0" applyFont="1" applyFill="1" applyBorder="1" applyAlignment="1">
      <alignment horizontal="center"/>
    </xf>
    <xf numFmtId="0" fontId="5" fillId="3" borderId="3" xfId="0" applyFont="1" applyFill="1" applyBorder="1" applyAlignment="1">
      <alignment horizontal="center"/>
    </xf>
    <xf numFmtId="0" fontId="5" fillId="3" borderId="12" xfId="0" applyFont="1" applyFill="1" applyBorder="1" applyAlignment="1">
      <alignment horizontal="center"/>
    </xf>
    <xf numFmtId="0" fontId="5" fillId="3" borderId="5" xfId="0" applyFont="1" applyFill="1" applyBorder="1" applyAlignment="1">
      <alignment horizontal="center"/>
    </xf>
    <xf numFmtId="0" fontId="5" fillId="3" borderId="13" xfId="0" applyFont="1" applyFill="1" applyBorder="1" applyAlignment="1">
      <alignment horizontal="center"/>
    </xf>
    <xf numFmtId="0" fontId="5" fillId="3" borderId="7" xfId="0" applyFont="1" applyFill="1" applyBorder="1" applyAlignment="1">
      <alignment horizontal="center"/>
    </xf>
    <xf numFmtId="0" fontId="5" fillId="3" borderId="4" xfId="0" applyFont="1" applyFill="1" applyBorder="1" applyAlignment="1">
      <alignment horizontal="center"/>
    </xf>
    <xf numFmtId="0" fontId="5" fillId="3" borderId="1" xfId="0" applyFont="1" applyFill="1" applyBorder="1" applyAlignment="1">
      <alignment horizontal="center"/>
    </xf>
    <xf numFmtId="0" fontId="5" fillId="3" borderId="0" xfId="0" applyFont="1" applyFill="1" applyBorder="1" applyAlignment="1">
      <alignment horizontal="center"/>
    </xf>
    <xf numFmtId="49" fontId="5" fillId="3" borderId="3" xfId="0" applyNumberFormat="1" applyFont="1" applyFill="1" applyBorder="1" applyAlignment="1">
      <alignment horizontal="center"/>
    </xf>
    <xf numFmtId="0" fontId="5" fillId="3" borderId="11" xfId="0" applyFont="1" applyFill="1" applyBorder="1" applyAlignment="1">
      <alignment horizontal="center" vertical="center"/>
    </xf>
    <xf numFmtId="49" fontId="5" fillId="3" borderId="5" xfId="0" applyNumberFormat="1" applyFont="1" applyFill="1" applyBorder="1" applyAlignment="1">
      <alignment horizontal="center"/>
    </xf>
    <xf numFmtId="0" fontId="5" fillId="3" borderId="12" xfId="0" applyFont="1" applyFill="1" applyBorder="1" applyAlignment="1">
      <alignment horizontal="center" vertical="center"/>
    </xf>
    <xf numFmtId="0" fontId="5" fillId="3" borderId="0" xfId="0" applyNumberFormat="1" applyFont="1" applyFill="1" applyBorder="1" applyAlignment="1">
      <alignment horizontal="center"/>
    </xf>
    <xf numFmtId="49" fontId="5" fillId="3" borderId="0" xfId="0" applyNumberFormat="1" applyFont="1" applyFill="1" applyBorder="1" applyAlignment="1">
      <alignment horizontal="center"/>
    </xf>
    <xf numFmtId="49" fontId="5" fillId="3" borderId="7" xfId="0" applyNumberFormat="1" applyFont="1" applyFill="1" applyBorder="1" applyAlignment="1">
      <alignment horizontal="center"/>
    </xf>
    <xf numFmtId="0" fontId="5" fillId="3" borderId="13" xfId="0" applyFont="1" applyFill="1" applyBorder="1" applyAlignment="1">
      <alignment horizontal="center" vertical="center"/>
    </xf>
    <xf numFmtId="0" fontId="8" fillId="3" borderId="0" xfId="0" applyFont="1" applyFill="1"/>
    <xf numFmtId="0" fontId="5" fillId="3" borderId="0" xfId="0" applyFont="1" applyFill="1" applyAlignment="1">
      <alignment horizontal="center" vertical="top" wrapText="1"/>
    </xf>
    <xf numFmtId="0" fontId="4" fillId="3" borderId="0" xfId="0" applyFont="1" applyFill="1"/>
    <xf numFmtId="164" fontId="4" fillId="3" borderId="0" xfId="0" applyNumberFormat="1" applyFont="1" applyFill="1"/>
    <xf numFmtId="0" fontId="5" fillId="3" borderId="0" xfId="0" applyFont="1" applyFill="1" applyAlignment="1">
      <alignment horizontal="center"/>
    </xf>
    <xf numFmtId="0" fontId="5" fillId="3" borderId="6" xfId="0" applyFont="1" applyFill="1" applyBorder="1" applyAlignment="1">
      <alignment horizontal="center"/>
    </xf>
    <xf numFmtId="0" fontId="5" fillId="3" borderId="8" xfId="0" applyFont="1" applyFill="1" applyBorder="1" applyAlignment="1">
      <alignment horizontal="center"/>
    </xf>
    <xf numFmtId="0" fontId="9" fillId="3" borderId="0" xfId="0" applyFont="1" applyFill="1"/>
    <xf numFmtId="0" fontId="13" fillId="3" borderId="0" xfId="0" applyFont="1" applyFill="1" applyBorder="1"/>
    <xf numFmtId="0" fontId="13" fillId="3" borderId="0" xfId="0" applyFont="1" applyFill="1"/>
    <xf numFmtId="0" fontId="13" fillId="3" borderId="0" xfId="0" applyFont="1" applyFill="1" applyBorder="1" applyAlignment="1">
      <alignment horizontal="center"/>
    </xf>
    <xf numFmtId="0" fontId="15" fillId="3" borderId="0" xfId="0" applyFont="1" applyFill="1"/>
    <xf numFmtId="0" fontId="18" fillId="3" borderId="0" xfId="0" applyFont="1" applyFill="1"/>
    <xf numFmtId="0" fontId="13" fillId="0" borderId="0" xfId="0" applyFont="1" applyBorder="1"/>
    <xf numFmtId="0" fontId="18" fillId="3" borderId="0" xfId="0" applyFont="1" applyFill="1" applyBorder="1"/>
    <xf numFmtId="164" fontId="18" fillId="3" borderId="0" xfId="0" applyNumberFormat="1" applyFont="1" applyFill="1" applyBorder="1"/>
    <xf numFmtId="0" fontId="25" fillId="3" borderId="0" xfId="0" applyFont="1" applyFill="1"/>
    <xf numFmtId="0" fontId="24" fillId="3" borderId="0" xfId="0" applyFont="1" applyFill="1" applyBorder="1" applyAlignment="1">
      <alignment horizontal="center"/>
    </xf>
    <xf numFmtId="0" fontId="1" fillId="3" borderId="0" xfId="0" applyFont="1" applyFill="1" applyBorder="1" applyAlignment="1">
      <alignment horizontal="center"/>
    </xf>
    <xf numFmtId="0" fontId="4" fillId="0" borderId="14" xfId="0" applyFont="1" applyFill="1" applyBorder="1"/>
    <xf numFmtId="0" fontId="3" fillId="0" borderId="14" xfId="0" applyFont="1" applyFill="1" applyBorder="1"/>
    <xf numFmtId="0" fontId="31" fillId="3" borderId="0" xfId="0" applyFont="1" applyFill="1" applyBorder="1" applyAlignment="1">
      <alignment horizontal="center" vertical="center"/>
    </xf>
    <xf numFmtId="0" fontId="31" fillId="3" borderId="0" xfId="0" applyFont="1" applyFill="1" applyBorder="1" applyAlignment="1">
      <alignment vertical="center"/>
    </xf>
    <xf numFmtId="0" fontId="11" fillId="3" borderId="0" xfId="0" applyFont="1" applyFill="1" applyBorder="1" applyAlignment="1">
      <alignment horizontal="center"/>
    </xf>
    <xf numFmtId="49" fontId="13" fillId="3" borderId="0" xfId="0" applyNumberFormat="1" applyFont="1" applyFill="1" applyBorder="1" applyAlignment="1">
      <alignment horizontal="center"/>
    </xf>
    <xf numFmtId="0" fontId="13" fillId="3" borderId="19" xfId="0" applyFont="1" applyFill="1" applyBorder="1" applyAlignment="1">
      <alignment horizontal="center"/>
    </xf>
    <xf numFmtId="0" fontId="13" fillId="3" borderId="20" xfId="0" applyFont="1" applyFill="1" applyBorder="1" applyAlignment="1">
      <alignment horizontal="center"/>
    </xf>
    <xf numFmtId="0" fontId="13" fillId="8" borderId="18" xfId="0" applyFont="1" applyFill="1" applyBorder="1" applyAlignment="1">
      <alignment horizontal="center" vertical="top" wrapText="1"/>
    </xf>
    <xf numFmtId="0" fontId="18" fillId="3" borderId="0" xfId="0" applyFont="1" applyFill="1" applyBorder="1" applyAlignment="1">
      <alignment horizontal="center" vertical="top" wrapText="1"/>
    </xf>
    <xf numFmtId="0" fontId="18" fillId="3" borderId="0" xfId="0" applyFont="1" applyFill="1" applyBorder="1" applyAlignment="1">
      <alignment horizontal="center"/>
    </xf>
    <xf numFmtId="0" fontId="26" fillId="3" borderId="0" xfId="0" applyFont="1" applyFill="1" applyBorder="1"/>
    <xf numFmtId="0" fontId="33" fillId="3" borderId="0" xfId="0" applyFont="1" applyFill="1" applyBorder="1"/>
    <xf numFmtId="0" fontId="13" fillId="3" borderId="22" xfId="0" applyFont="1" applyFill="1" applyBorder="1" applyAlignment="1">
      <alignment horizontal="center"/>
    </xf>
    <xf numFmtId="0" fontId="13" fillId="3" borderId="23" xfId="0" applyFont="1" applyFill="1" applyBorder="1" applyAlignment="1">
      <alignment horizontal="center"/>
    </xf>
    <xf numFmtId="0" fontId="13" fillId="8" borderId="21" xfId="0" applyFont="1" applyFill="1" applyBorder="1" applyAlignment="1">
      <alignment horizontal="center" vertical="top" wrapText="1"/>
    </xf>
    <xf numFmtId="0" fontId="13" fillId="8" borderId="21" xfId="0" applyFont="1" applyFill="1" applyBorder="1" applyAlignment="1">
      <alignment horizontal="center"/>
    </xf>
    <xf numFmtId="0" fontId="13" fillId="8" borderId="18" xfId="0" applyFont="1" applyFill="1" applyBorder="1" applyAlignment="1">
      <alignment horizontal="center"/>
    </xf>
    <xf numFmtId="49" fontId="13" fillId="3" borderId="22" xfId="0" applyNumberFormat="1" applyFont="1" applyFill="1" applyBorder="1" applyAlignment="1">
      <alignment horizontal="center"/>
    </xf>
    <xf numFmtId="49" fontId="13" fillId="3" borderId="23" xfId="0" applyNumberFormat="1" applyFont="1" applyFill="1" applyBorder="1" applyAlignment="1">
      <alignment horizontal="center"/>
    </xf>
    <xf numFmtId="0" fontId="13" fillId="3" borderId="22" xfId="0" applyFont="1" applyFill="1" applyBorder="1" applyAlignment="1">
      <alignment horizontal="center" vertical="center"/>
    </xf>
    <xf numFmtId="0" fontId="13" fillId="0" borderId="0" xfId="0" applyFont="1" applyFill="1" applyProtection="1">
      <protection locked="0"/>
    </xf>
    <xf numFmtId="0" fontId="13" fillId="0" borderId="0" xfId="0" applyFont="1" applyProtection="1">
      <protection locked="0"/>
    </xf>
    <xf numFmtId="0" fontId="13" fillId="3" borderId="0" xfId="0" applyFont="1" applyFill="1" applyProtection="1">
      <protection locked="0"/>
    </xf>
    <xf numFmtId="0" fontId="13" fillId="3" borderId="0" xfId="0" applyFont="1" applyFill="1" applyBorder="1" applyProtection="1">
      <protection locked="0"/>
    </xf>
    <xf numFmtId="0" fontId="11" fillId="3" borderId="16" xfId="0" applyFont="1" applyFill="1" applyBorder="1" applyAlignment="1" applyProtection="1">
      <alignment horizontal="left"/>
      <protection locked="0"/>
    </xf>
    <xf numFmtId="14" fontId="11" fillId="3" borderId="17" xfId="0" applyNumberFormat="1" applyFont="1" applyFill="1" applyBorder="1" applyAlignment="1" applyProtection="1">
      <alignment horizontal="left"/>
      <protection locked="0"/>
    </xf>
    <xf numFmtId="0" fontId="11" fillId="3" borderId="17" xfId="0" applyFont="1" applyFill="1" applyBorder="1" applyAlignment="1" applyProtection="1">
      <alignment horizontal="left"/>
      <protection locked="0"/>
    </xf>
    <xf numFmtId="0" fontId="13" fillId="3" borderId="0" xfId="0" applyFont="1" applyFill="1" applyAlignment="1" applyProtection="1">
      <alignment horizontal="left"/>
      <protection locked="0"/>
    </xf>
    <xf numFmtId="0" fontId="11" fillId="3" borderId="0" xfId="0" applyFont="1" applyFill="1" applyAlignment="1" applyProtection="1">
      <alignment horizontal="left"/>
      <protection locked="0"/>
    </xf>
    <xf numFmtId="0" fontId="29" fillId="3" borderId="0" xfId="0" applyFont="1" applyFill="1" applyAlignment="1" applyProtection="1">
      <alignment horizontal="left"/>
      <protection locked="0"/>
    </xf>
    <xf numFmtId="0" fontId="22" fillId="3" borderId="0" xfId="0" applyFont="1" applyFill="1" applyAlignment="1" applyProtection="1">
      <alignment horizontal="left"/>
      <protection locked="0"/>
    </xf>
    <xf numFmtId="0" fontId="13" fillId="4" borderId="0" xfId="0" applyFont="1" applyFill="1" applyProtection="1">
      <protection locked="0"/>
    </xf>
    <xf numFmtId="0" fontId="13" fillId="0" borderId="0" xfId="0" applyFont="1" applyFill="1" applyAlignment="1" applyProtection="1">
      <alignment vertical="center"/>
      <protection locked="0"/>
    </xf>
    <xf numFmtId="0" fontId="13" fillId="6" borderId="0" xfId="0" applyFont="1" applyFill="1" applyAlignment="1" applyProtection="1">
      <alignment vertical="center"/>
      <protection locked="0"/>
    </xf>
    <xf numFmtId="0" fontId="13" fillId="3" borderId="0" xfId="0" applyFont="1" applyFill="1" applyAlignment="1" applyProtection="1">
      <alignment vertical="center"/>
      <protection locked="0"/>
    </xf>
    <xf numFmtId="0" fontId="13" fillId="0" borderId="0" xfId="0" applyFont="1" applyAlignment="1" applyProtection="1">
      <alignment vertical="center"/>
      <protection locked="0"/>
    </xf>
    <xf numFmtId="0" fontId="13" fillId="2" borderId="0" xfId="0" applyFont="1" applyFill="1" applyProtection="1">
      <protection locked="0"/>
    </xf>
    <xf numFmtId="0" fontId="16" fillId="0" borderId="0" xfId="0" applyFont="1" applyFill="1" applyAlignment="1" applyProtection="1">
      <alignment vertical="center"/>
      <protection locked="0"/>
    </xf>
    <xf numFmtId="0" fontId="16" fillId="5" borderId="0" xfId="0" applyFont="1" applyFill="1" applyAlignment="1" applyProtection="1">
      <alignment vertical="center"/>
      <protection locked="0"/>
    </xf>
    <xf numFmtId="0" fontId="13" fillId="5" borderId="0" xfId="0" applyFont="1" applyFill="1" applyAlignment="1" applyProtection="1">
      <alignment vertical="center"/>
      <protection locked="0"/>
    </xf>
    <xf numFmtId="0" fontId="18" fillId="7" borderId="0" xfId="0" applyFont="1" applyFill="1" applyProtection="1"/>
    <xf numFmtId="0" fontId="17" fillId="3" borderId="0" xfId="0" applyFont="1" applyFill="1" applyAlignment="1" applyProtection="1">
      <alignment horizontal="left"/>
    </xf>
    <xf numFmtId="0" fontId="13" fillId="3" borderId="0" xfId="0" applyFont="1" applyFill="1" applyProtection="1"/>
    <xf numFmtId="0" fontId="11" fillId="3" borderId="0" xfId="0" applyFont="1" applyFill="1" applyBorder="1" applyAlignment="1" applyProtection="1">
      <alignment horizontal="left" indent="2"/>
    </xf>
    <xf numFmtId="0" fontId="11" fillId="3" borderId="0" xfId="0" applyFont="1" applyFill="1" applyBorder="1" applyAlignment="1" applyProtection="1">
      <alignment horizontal="left"/>
    </xf>
    <xf numFmtId="0" fontId="13" fillId="3" borderId="0" xfId="0" applyFont="1" applyFill="1" applyBorder="1" applyProtection="1"/>
    <xf numFmtId="0" fontId="13" fillId="3" borderId="0" xfId="0" applyFont="1" applyFill="1" applyBorder="1" applyAlignment="1" applyProtection="1">
      <alignment horizontal="left"/>
    </xf>
    <xf numFmtId="0" fontId="14" fillId="3" borderId="14" xfId="0" applyFont="1" applyFill="1" applyBorder="1" applyProtection="1"/>
    <xf numFmtId="0" fontId="11" fillId="3" borderId="0" xfId="0" applyFont="1" applyFill="1" applyProtection="1"/>
    <xf numFmtId="0" fontId="12" fillId="3" borderId="0" xfId="0" applyFont="1" applyFill="1" applyAlignment="1" applyProtection="1">
      <alignment horizontal="left" vertical="top"/>
    </xf>
    <xf numFmtId="0" fontId="23" fillId="0" borderId="0" xfId="0" applyFont="1" applyProtection="1"/>
    <xf numFmtId="0" fontId="13" fillId="0" borderId="0" xfId="0" applyFont="1" applyProtection="1"/>
    <xf numFmtId="0" fontId="13" fillId="3" borderId="0" xfId="0" applyFont="1" applyFill="1" applyAlignment="1" applyProtection="1">
      <alignment horizontal="left" vertical="top"/>
    </xf>
    <xf numFmtId="0" fontId="11" fillId="3" borderId="0" xfId="0" applyFont="1" applyFill="1" applyAlignment="1" applyProtection="1">
      <alignment horizontal="left" vertical="top"/>
    </xf>
    <xf numFmtId="164" fontId="13" fillId="3" borderId="0" xfId="0" applyNumberFormat="1" applyFont="1" applyFill="1" applyProtection="1"/>
    <xf numFmtId="9" fontId="23" fillId="0" borderId="0" xfId="1" applyFont="1" applyProtection="1"/>
    <xf numFmtId="0" fontId="23" fillId="0" borderId="0" xfId="0" applyFont="1" applyBorder="1" applyProtection="1"/>
    <xf numFmtId="0" fontId="27" fillId="3" borderId="0" xfId="0" applyFont="1" applyFill="1" applyBorder="1" applyAlignment="1" applyProtection="1">
      <alignment horizontal="left" vertical="top"/>
    </xf>
    <xf numFmtId="0" fontId="13" fillId="3" borderId="0" xfId="0" applyFont="1" applyFill="1" applyBorder="1" applyAlignment="1" applyProtection="1">
      <alignment horizontal="left" vertical="top"/>
    </xf>
    <xf numFmtId="164" fontId="13" fillId="3" borderId="0" xfId="0" applyNumberFormat="1" applyFont="1" applyFill="1" applyBorder="1" applyAlignment="1" applyProtection="1">
      <alignment horizontal="center"/>
    </xf>
    <xf numFmtId="0" fontId="21" fillId="3" borderId="0" xfId="0" applyFont="1" applyFill="1" applyAlignment="1" applyProtection="1">
      <alignment vertical="top" wrapText="1"/>
    </xf>
    <xf numFmtId="0" fontId="17" fillId="7" borderId="0" xfId="0" applyFont="1" applyFill="1" applyProtection="1"/>
    <xf numFmtId="0" fontId="32" fillId="7" borderId="0" xfId="0" applyFont="1" applyFill="1" applyProtection="1"/>
    <xf numFmtId="0" fontId="13" fillId="3" borderId="0" xfId="0" applyFont="1" applyFill="1" applyAlignment="1" applyProtection="1">
      <alignment horizontal="left"/>
    </xf>
    <xf numFmtId="0" fontId="11" fillId="3" borderId="0" xfId="0" applyFont="1" applyFill="1" applyAlignment="1" applyProtection="1">
      <alignment horizontal="left"/>
    </xf>
    <xf numFmtId="0" fontId="18" fillId="3" borderId="0" xfId="0" applyFont="1" applyFill="1" applyProtection="1"/>
    <xf numFmtId="164" fontId="13" fillId="3" borderId="10" xfId="0" applyNumberFormat="1" applyFont="1" applyFill="1" applyBorder="1" applyAlignment="1" applyProtection="1">
      <alignment horizontal="center"/>
    </xf>
    <xf numFmtId="0" fontId="19" fillId="3" borderId="14" xfId="0" applyFont="1" applyFill="1" applyBorder="1" applyAlignment="1" applyProtection="1">
      <alignment horizontal="left" vertical="top"/>
    </xf>
    <xf numFmtId="0" fontId="13" fillId="3" borderId="0" xfId="0" applyFont="1" applyFill="1" applyAlignment="1" applyProtection="1">
      <alignment horizontal="left" indent="1"/>
    </xf>
    <xf numFmtId="0" fontId="13" fillId="3" borderId="0" xfId="0" applyFont="1" applyFill="1" applyBorder="1" applyAlignment="1" applyProtection="1"/>
    <xf numFmtId="0" fontId="18" fillId="0" borderId="0" xfId="0" applyFont="1" applyBorder="1" applyAlignment="1" applyProtection="1">
      <alignment horizontal="center"/>
    </xf>
    <xf numFmtId="0" fontId="13" fillId="3" borderId="0" xfId="0" applyFont="1" applyFill="1" applyBorder="1" applyAlignment="1" applyProtection="1">
      <alignment horizontal="center"/>
    </xf>
    <xf numFmtId="164" fontId="18" fillId="3" borderId="0" xfId="0" applyNumberFormat="1" applyFont="1" applyFill="1" applyBorder="1" applyAlignment="1" applyProtection="1">
      <alignment horizontal="center"/>
    </xf>
    <xf numFmtId="0" fontId="11" fillId="3" borderId="0" xfId="0" applyFont="1" applyFill="1" applyBorder="1" applyAlignment="1" applyProtection="1">
      <alignment horizontal="left" vertical="top" wrapText="1"/>
    </xf>
    <xf numFmtId="0" fontId="13" fillId="3" borderId="0" xfId="0" applyFont="1" applyFill="1" applyAlignment="1" applyProtection="1"/>
    <xf numFmtId="0" fontId="13" fillId="0" borderId="0" xfId="0" applyFont="1" applyBorder="1" applyProtection="1"/>
    <xf numFmtId="0" fontId="13" fillId="3" borderId="0" xfId="0" applyFont="1" applyFill="1" applyBorder="1" applyAlignment="1" applyProtection="1">
      <alignment horizontal="left" indent="1"/>
    </xf>
    <xf numFmtId="0" fontId="18" fillId="3" borderId="0" xfId="0" applyFont="1" applyFill="1" applyBorder="1" applyProtection="1"/>
    <xf numFmtId="0" fontId="18" fillId="3" borderId="0" xfId="0" applyFont="1" applyFill="1" applyAlignment="1" applyProtection="1"/>
    <xf numFmtId="0" fontId="26" fillId="3" borderId="0" xfId="0" applyFont="1" applyFill="1" applyProtection="1"/>
    <xf numFmtId="0" fontId="20" fillId="3" borderId="0" xfId="0" applyFont="1" applyFill="1" applyAlignment="1" applyProtection="1">
      <alignment horizontal="left"/>
    </xf>
    <xf numFmtId="0" fontId="11" fillId="3" borderId="0" xfId="0" applyFont="1" applyFill="1" applyAlignment="1" applyProtection="1">
      <alignment horizontal="left" indent="2"/>
    </xf>
    <xf numFmtId="0" fontId="11" fillId="3" borderId="0" xfId="0" applyFont="1" applyFill="1" applyAlignment="1" applyProtection="1"/>
    <xf numFmtId="164" fontId="18" fillId="3" borderId="0" xfId="0" applyNumberFormat="1" applyFont="1" applyFill="1" applyBorder="1" applyProtection="1"/>
    <xf numFmtId="0" fontId="11" fillId="3" borderId="0" xfId="0" applyFont="1" applyFill="1" applyAlignment="1" applyProtection="1">
      <alignment horizontal="left" indent="1"/>
    </xf>
    <xf numFmtId="0" fontId="11" fillId="3" borderId="0" xfId="0" applyFont="1" applyFill="1" applyBorder="1" applyAlignment="1" applyProtection="1"/>
    <xf numFmtId="0" fontId="18" fillId="3" borderId="0" xfId="0" applyFont="1" applyFill="1" applyAlignment="1" applyProtection="1">
      <alignment horizontal="left" indent="2"/>
    </xf>
    <xf numFmtId="0" fontId="13" fillId="3" borderId="0" xfId="0" applyFont="1" applyFill="1" applyAlignment="1" applyProtection="1">
      <alignment horizontal="left" indent="2"/>
    </xf>
    <xf numFmtId="0" fontId="11" fillId="3" borderId="0" xfId="0" applyFont="1" applyFill="1" applyBorder="1" applyAlignment="1" applyProtection="1">
      <alignment vertical="top"/>
    </xf>
    <xf numFmtId="0" fontId="11" fillId="3" borderId="9" xfId="0" applyFont="1" applyFill="1" applyBorder="1" applyAlignment="1" applyProtection="1">
      <alignment vertical="top"/>
    </xf>
    <xf numFmtId="0" fontId="18" fillId="3" borderId="0" xfId="0" applyFont="1" applyFill="1" applyBorder="1" applyAlignment="1" applyProtection="1">
      <alignment horizontal="left" vertical="top"/>
    </xf>
    <xf numFmtId="0" fontId="18" fillId="3" borderId="0" xfId="0" applyFont="1" applyFill="1" applyAlignment="1" applyProtection="1">
      <alignment horizontal="left" vertical="top"/>
    </xf>
    <xf numFmtId="164" fontId="13" fillId="0" borderId="10" xfId="0" applyNumberFormat="1" applyFont="1" applyFill="1" applyBorder="1" applyAlignment="1" applyProtection="1">
      <alignment horizontal="center"/>
    </xf>
    <xf numFmtId="164" fontId="13" fillId="0" borderId="0" xfId="0" applyNumberFormat="1" applyFont="1" applyFill="1" applyBorder="1" applyAlignment="1" applyProtection="1">
      <alignment horizontal="center"/>
    </xf>
    <xf numFmtId="0" fontId="12" fillId="9" borderId="0" xfId="0" applyFont="1" applyFill="1" applyAlignment="1" applyProtection="1">
      <alignment horizontal="left" vertical="center"/>
    </xf>
    <xf numFmtId="0" fontId="12" fillId="9" borderId="0" xfId="0" applyFont="1" applyFill="1" applyAlignment="1" applyProtection="1">
      <alignment horizontal="left" vertical="center" indent="3"/>
    </xf>
    <xf numFmtId="0" fontId="13" fillId="9" borderId="0" xfId="0" applyFont="1" applyFill="1" applyAlignment="1" applyProtection="1">
      <alignment horizontal="left" vertical="center" indent="3"/>
    </xf>
    <xf numFmtId="0" fontId="34" fillId="9" borderId="0" xfId="0" applyFont="1" applyFill="1" applyAlignment="1" applyProtection="1">
      <alignment horizontal="left" vertical="center" indent="3"/>
    </xf>
    <xf numFmtId="0" fontId="22" fillId="9" borderId="0" xfId="0" applyFont="1" applyFill="1" applyAlignment="1" applyProtection="1">
      <alignment horizontal="left" vertical="center" indent="3"/>
    </xf>
    <xf numFmtId="0" fontId="13" fillId="9" borderId="0" xfId="0" applyFont="1" applyFill="1" applyBorder="1" applyAlignment="1" applyProtection="1">
      <alignment vertical="center"/>
    </xf>
    <xf numFmtId="0" fontId="16" fillId="9" borderId="0" xfId="0" applyFont="1" applyFill="1" applyAlignment="1" applyProtection="1">
      <alignment vertical="center"/>
    </xf>
    <xf numFmtId="0" fontId="12" fillId="9" borderId="0" xfId="0" applyFont="1" applyFill="1" applyAlignment="1" applyProtection="1">
      <alignment vertical="center" wrapText="1"/>
    </xf>
    <xf numFmtId="0" fontId="13" fillId="9" borderId="0" xfId="0" applyFont="1" applyFill="1" applyAlignment="1" applyProtection="1">
      <alignment vertical="center"/>
    </xf>
    <xf numFmtId="0" fontId="11" fillId="9" borderId="0" xfId="0" applyFont="1" applyFill="1" applyAlignment="1" applyProtection="1">
      <alignment horizontal="left" vertical="center"/>
    </xf>
    <xf numFmtId="164" fontId="13" fillId="9" borderId="0" xfId="0" applyNumberFormat="1" applyFont="1" applyFill="1" applyAlignment="1" applyProtection="1">
      <alignment vertical="center"/>
    </xf>
    <xf numFmtId="0" fontId="13" fillId="9" borderId="0" xfId="0" applyFont="1" applyFill="1" applyAlignment="1" applyProtection="1">
      <alignment horizontal="left" vertical="center"/>
    </xf>
    <xf numFmtId="0" fontId="16" fillId="9" borderId="0" xfId="0" applyFont="1" applyFill="1" applyAlignment="1" applyProtection="1">
      <alignment horizontal="left" vertical="center"/>
    </xf>
    <xf numFmtId="0" fontId="16" fillId="9" borderId="0" xfId="0" applyFont="1" applyFill="1" applyBorder="1" applyAlignment="1" applyProtection="1">
      <alignment vertical="center"/>
    </xf>
    <xf numFmtId="0" fontId="13" fillId="3" borderId="22" xfId="0" applyNumberFormat="1" applyFont="1" applyFill="1" applyBorder="1" applyAlignment="1">
      <alignment horizontal="center" vertical="center"/>
    </xf>
    <xf numFmtId="0" fontId="13" fillId="3" borderId="23" xfId="0" applyNumberFormat="1" applyFont="1" applyFill="1" applyBorder="1" applyAlignment="1">
      <alignment horizontal="center" vertical="center"/>
    </xf>
    <xf numFmtId="0" fontId="13" fillId="3" borderId="22" xfId="0" applyNumberFormat="1" applyFont="1" applyFill="1" applyBorder="1" applyAlignment="1">
      <alignment horizontal="center"/>
    </xf>
    <xf numFmtId="0" fontId="13" fillId="0" borderId="22" xfId="0" applyNumberFormat="1" applyFont="1" applyBorder="1" applyAlignment="1">
      <alignment horizontal="center"/>
    </xf>
    <xf numFmtId="0" fontId="13" fillId="3" borderId="23" xfId="0" applyNumberFormat="1" applyFont="1" applyFill="1" applyBorder="1" applyAlignment="1">
      <alignment horizontal="center"/>
    </xf>
    <xf numFmtId="0" fontId="28" fillId="3" borderId="0" xfId="0" applyFont="1" applyFill="1" applyBorder="1" applyAlignment="1" applyProtection="1">
      <alignment horizontal="left" indent="4"/>
      <protection locked="0"/>
    </xf>
    <xf numFmtId="0" fontId="28" fillId="3" borderId="0" xfId="0" applyFont="1" applyFill="1" applyBorder="1" applyAlignment="1" applyProtection="1">
      <alignment horizontal="left" wrapText="1" indent="4"/>
      <protection locked="0"/>
    </xf>
    <xf numFmtId="0" fontId="29" fillId="3" borderId="0" xfId="0" applyFont="1" applyFill="1" applyAlignment="1" applyProtection="1">
      <alignment horizontal="left" indent="4"/>
      <protection locked="0"/>
    </xf>
    <xf numFmtId="0" fontId="30" fillId="3" borderId="0" xfId="0" applyFont="1" applyFill="1" applyBorder="1" applyAlignment="1">
      <alignment horizontal="center" vertical="center"/>
    </xf>
    <xf numFmtId="0" fontId="11" fillId="3" borderId="0" xfId="0" applyFont="1" applyFill="1" applyBorder="1" applyAlignment="1">
      <alignment horizontal="center"/>
    </xf>
    <xf numFmtId="0" fontId="30" fillId="3" borderId="0" xfId="0" applyFont="1" applyFill="1" applyBorder="1" applyAlignment="1" applyProtection="1">
      <alignment horizontal="center" vertical="center"/>
      <protection locked="0"/>
    </xf>
    <xf numFmtId="0" fontId="11" fillId="3" borderId="0" xfId="0" applyFont="1" applyFill="1" applyBorder="1" applyAlignment="1" applyProtection="1">
      <alignment horizontal="left" vertical="top" wrapText="1"/>
    </xf>
    <xf numFmtId="0" fontId="11" fillId="3" borderId="9" xfId="0" applyFont="1" applyFill="1" applyBorder="1" applyAlignment="1" applyProtection="1">
      <alignment horizontal="left" vertical="top" wrapText="1"/>
    </xf>
    <xf numFmtId="0" fontId="21" fillId="3" borderId="15" xfId="0" applyFont="1" applyFill="1" applyBorder="1" applyAlignment="1" applyProtection="1">
      <alignment horizontal="left" vertical="center" wrapText="1" indent="1"/>
    </xf>
    <xf numFmtId="0" fontId="21" fillId="3" borderId="0" xfId="0" applyFont="1" applyFill="1" applyBorder="1" applyAlignment="1" applyProtection="1">
      <alignment horizontal="left" vertical="center" wrapText="1" indent="1"/>
    </xf>
    <xf numFmtId="0" fontId="11" fillId="3" borderId="0" xfId="0" applyFont="1" applyFill="1" applyAlignment="1" applyProtection="1">
      <alignment horizontal="left" vertical="top" wrapText="1"/>
    </xf>
    <xf numFmtId="0" fontId="17" fillId="7" borderId="0" xfId="0" applyFont="1" applyFill="1" applyAlignment="1" applyProtection="1">
      <alignment horizontal="left"/>
    </xf>
    <xf numFmtId="0" fontId="13" fillId="3" borderId="0" xfId="0" applyFont="1" applyFill="1" applyBorder="1" applyAlignment="1" applyProtection="1">
      <alignment horizontal="left" vertical="top" wrapText="1"/>
    </xf>
    <xf numFmtId="0" fontId="7" fillId="3" borderId="1" xfId="0" applyFont="1" applyFill="1" applyBorder="1" applyAlignment="1">
      <alignment horizontal="center"/>
    </xf>
    <xf numFmtId="0" fontId="7" fillId="3" borderId="2" xfId="0" applyFont="1" applyFill="1" applyBorder="1" applyAlignment="1">
      <alignment horizontal="center"/>
    </xf>
    <xf numFmtId="0" fontId="0" fillId="0" borderId="14" xfId="0" applyBorder="1" applyAlignment="1">
      <alignment horizontal="center"/>
    </xf>
  </cellXfs>
  <cellStyles count="2">
    <cellStyle name="Normal" xfId="0" builtinId="0"/>
    <cellStyle name="Pourcentage" xfId="1" builtinId="5"/>
  </cellStyles>
  <dxfs count="6">
    <dxf>
      <font>
        <color theme="9"/>
      </font>
      <fill>
        <patternFill>
          <bgColor theme="9"/>
        </patternFill>
      </fill>
    </dxf>
    <dxf>
      <font>
        <color theme="5"/>
      </font>
      <fill>
        <patternFill>
          <bgColor theme="5"/>
        </patternFill>
      </fill>
    </dxf>
    <dxf>
      <font>
        <color rgb="FFC00000"/>
      </font>
      <fill>
        <patternFill>
          <bgColor rgb="FFC00000"/>
        </patternFill>
      </fill>
    </dxf>
    <dxf>
      <font>
        <color theme="5"/>
      </font>
      <fill>
        <patternFill>
          <bgColor theme="5"/>
        </patternFill>
      </fill>
    </dxf>
    <dxf>
      <font>
        <color rgb="FFC00000"/>
      </font>
      <fill>
        <patternFill>
          <bgColor rgb="FFC00000"/>
        </patternFill>
      </fill>
    </dxf>
    <dxf>
      <font>
        <color theme="9"/>
      </font>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797873071883962"/>
          <c:y val="0.21076288214568412"/>
          <c:w val="0.40291298779424933"/>
          <c:h val="0.60141568800503675"/>
        </c:manualLayout>
      </c:layout>
      <c:radarChart>
        <c:radarStyle val="marker"/>
        <c:varyColors val="0"/>
        <c:ser>
          <c:idx val="0"/>
          <c:order val="0"/>
          <c:spPr>
            <a:ln w="28575" cap="rnd">
              <a:solidFill>
                <a:schemeClr val="accent6">
                  <a:lumMod val="60000"/>
                  <a:lumOff val="40000"/>
                </a:schemeClr>
              </a:solidFill>
              <a:round/>
            </a:ln>
            <a:effectLst/>
          </c:spPr>
          <c:marker>
            <c:symbol val="none"/>
          </c:marker>
          <c:cat>
            <c:strRef>
              <c:f>Resultats!$A$33:$A$41</c:f>
              <c:strCache>
                <c:ptCount val="9"/>
                <c:pt idx="0">
                  <c:v>Connaissances de base en sylviculture</c:v>
                </c:pt>
                <c:pt idx="1">
                  <c:v>Production de bois et rentabilité</c:v>
                </c:pt>
                <c:pt idx="2">
                  <c:v>Gestion du risque (changements globaux)</c:v>
                </c:pt>
                <c:pt idx="3">
                  <c:v>Biodiversité</c:v>
                </c:pt>
                <c:pt idx="4">
                  <c:v>Limiter l'impact de menaces extérieurs</c:v>
                </c:pt>
                <c:pt idx="5">
                  <c:v>Protection des sols et milieux humides</c:v>
                </c:pt>
                <c:pt idx="6">
                  <c:v>Loisirs et valorisation personnelle</c:v>
                </c:pt>
                <c:pt idx="7">
                  <c:v>Valorisation sociétale</c:v>
                </c:pt>
                <c:pt idx="8">
                  <c:v>Encadrement des activités récréatives</c:v>
                </c:pt>
              </c:strCache>
            </c:strRef>
          </c:cat>
          <c:val>
            <c:numRef>
              <c:f>Resultats!$D$33:$D$41</c:f>
              <c:numCache>
                <c:formatCode>0.0</c:formatCode>
                <c:ptCount val="9"/>
                <c:pt idx="0">
                  <c:v>1</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0-A008-4C3B-BCDC-C3B8C27406C3}"/>
            </c:ext>
          </c:extLst>
        </c:ser>
        <c:ser>
          <c:idx val="1"/>
          <c:order val="1"/>
          <c:spPr>
            <a:ln w="454025" cap="rnd">
              <a:solidFill>
                <a:schemeClr val="accent6">
                  <a:lumMod val="60000"/>
                  <a:lumOff val="40000"/>
                </a:schemeClr>
              </a:solidFill>
              <a:round/>
            </a:ln>
            <a:effectLst/>
          </c:spPr>
          <c:marker>
            <c:symbol val="none"/>
          </c:marker>
          <c:cat>
            <c:strRef>
              <c:f>Resultats!$A$33:$A$41</c:f>
              <c:strCache>
                <c:ptCount val="9"/>
                <c:pt idx="0">
                  <c:v>Connaissances de base en sylviculture</c:v>
                </c:pt>
                <c:pt idx="1">
                  <c:v>Production de bois et rentabilité</c:v>
                </c:pt>
                <c:pt idx="2">
                  <c:v>Gestion du risque (changements globaux)</c:v>
                </c:pt>
                <c:pt idx="3">
                  <c:v>Biodiversité</c:v>
                </c:pt>
                <c:pt idx="4">
                  <c:v>Limiter l'impact de menaces extérieurs</c:v>
                </c:pt>
                <c:pt idx="5">
                  <c:v>Protection des sols et milieux humides</c:v>
                </c:pt>
                <c:pt idx="6">
                  <c:v>Loisirs et valorisation personnelle</c:v>
                </c:pt>
                <c:pt idx="7">
                  <c:v>Valorisation sociétale</c:v>
                </c:pt>
                <c:pt idx="8">
                  <c:v>Encadrement des activités récréatives</c:v>
                </c:pt>
              </c:strCache>
            </c:strRef>
          </c:cat>
          <c:val>
            <c:numRef>
              <c:f>Resultats!$E$33:$E$41</c:f>
              <c:numCache>
                <c:formatCode>General</c:formatCode>
                <c:ptCount val="9"/>
                <c:pt idx="0">
                  <c:v>0.81</c:v>
                </c:pt>
                <c:pt idx="1">
                  <c:v>0.81</c:v>
                </c:pt>
                <c:pt idx="2">
                  <c:v>0.81</c:v>
                </c:pt>
                <c:pt idx="3">
                  <c:v>0.81</c:v>
                </c:pt>
                <c:pt idx="4">
                  <c:v>0.81</c:v>
                </c:pt>
                <c:pt idx="5">
                  <c:v>0.81</c:v>
                </c:pt>
                <c:pt idx="6">
                  <c:v>0.81</c:v>
                </c:pt>
                <c:pt idx="7">
                  <c:v>0.81</c:v>
                </c:pt>
                <c:pt idx="8">
                  <c:v>0.81</c:v>
                </c:pt>
              </c:numCache>
            </c:numRef>
          </c:val>
          <c:extLst>
            <c:ext xmlns:c16="http://schemas.microsoft.com/office/drawing/2014/chart" uri="{C3380CC4-5D6E-409C-BE32-E72D297353CC}">
              <c16:uniqueId val="{00000001-A008-4C3B-BCDC-C3B8C27406C3}"/>
            </c:ext>
          </c:extLst>
        </c:ser>
        <c:ser>
          <c:idx val="2"/>
          <c:order val="2"/>
          <c:spPr>
            <a:ln w="428625" cap="rnd">
              <a:solidFill>
                <a:schemeClr val="accent2"/>
              </a:solidFill>
              <a:round/>
            </a:ln>
            <a:effectLst/>
          </c:spPr>
          <c:marker>
            <c:symbol val="none"/>
          </c:marker>
          <c:cat>
            <c:strRef>
              <c:f>Resultats!$A$33:$A$41</c:f>
              <c:strCache>
                <c:ptCount val="9"/>
                <c:pt idx="0">
                  <c:v>Connaissances de base en sylviculture</c:v>
                </c:pt>
                <c:pt idx="1">
                  <c:v>Production de bois et rentabilité</c:v>
                </c:pt>
                <c:pt idx="2">
                  <c:v>Gestion du risque (changements globaux)</c:v>
                </c:pt>
                <c:pt idx="3">
                  <c:v>Biodiversité</c:v>
                </c:pt>
                <c:pt idx="4">
                  <c:v>Limiter l'impact de menaces extérieurs</c:v>
                </c:pt>
                <c:pt idx="5">
                  <c:v>Protection des sols et milieux humides</c:v>
                </c:pt>
                <c:pt idx="6">
                  <c:v>Loisirs et valorisation personnelle</c:v>
                </c:pt>
                <c:pt idx="7">
                  <c:v>Valorisation sociétale</c:v>
                </c:pt>
                <c:pt idx="8">
                  <c:v>Encadrement des activités récréatives</c:v>
                </c:pt>
              </c:strCache>
            </c:strRef>
          </c:cat>
          <c:val>
            <c:numRef>
              <c:f>Resultats!$F$33:$F$41</c:f>
              <c:numCache>
                <c:formatCode>General</c:formatCode>
                <c:ptCount val="9"/>
                <c:pt idx="0">
                  <c:v>0.45</c:v>
                </c:pt>
                <c:pt idx="1">
                  <c:v>0.45</c:v>
                </c:pt>
                <c:pt idx="2">
                  <c:v>0.45</c:v>
                </c:pt>
                <c:pt idx="3">
                  <c:v>0.45</c:v>
                </c:pt>
                <c:pt idx="4">
                  <c:v>0.45</c:v>
                </c:pt>
                <c:pt idx="5">
                  <c:v>0.45</c:v>
                </c:pt>
                <c:pt idx="6">
                  <c:v>0.45</c:v>
                </c:pt>
                <c:pt idx="7">
                  <c:v>0.45</c:v>
                </c:pt>
                <c:pt idx="8">
                  <c:v>0.45</c:v>
                </c:pt>
              </c:numCache>
            </c:numRef>
          </c:val>
          <c:extLst>
            <c:ext xmlns:c16="http://schemas.microsoft.com/office/drawing/2014/chart" uri="{C3380CC4-5D6E-409C-BE32-E72D297353CC}">
              <c16:uniqueId val="{00000002-A008-4C3B-BCDC-C3B8C27406C3}"/>
            </c:ext>
          </c:extLst>
        </c:ser>
        <c:ser>
          <c:idx val="3"/>
          <c:order val="3"/>
          <c:spPr>
            <a:ln w="285750" cap="rnd">
              <a:solidFill>
                <a:srgbClr val="C00000"/>
              </a:solidFill>
              <a:round/>
            </a:ln>
            <a:effectLst/>
          </c:spPr>
          <c:marker>
            <c:symbol val="none"/>
          </c:marker>
          <c:cat>
            <c:strRef>
              <c:f>Resultats!$A$33:$A$41</c:f>
              <c:strCache>
                <c:ptCount val="9"/>
                <c:pt idx="0">
                  <c:v>Connaissances de base en sylviculture</c:v>
                </c:pt>
                <c:pt idx="1">
                  <c:v>Production de bois et rentabilité</c:v>
                </c:pt>
                <c:pt idx="2">
                  <c:v>Gestion du risque (changements globaux)</c:v>
                </c:pt>
                <c:pt idx="3">
                  <c:v>Biodiversité</c:v>
                </c:pt>
                <c:pt idx="4">
                  <c:v>Limiter l'impact de menaces extérieurs</c:v>
                </c:pt>
                <c:pt idx="5">
                  <c:v>Protection des sols et milieux humides</c:v>
                </c:pt>
                <c:pt idx="6">
                  <c:v>Loisirs et valorisation personnelle</c:v>
                </c:pt>
                <c:pt idx="7">
                  <c:v>Valorisation sociétale</c:v>
                </c:pt>
                <c:pt idx="8">
                  <c:v>Encadrement des activités récréatives</c:v>
                </c:pt>
              </c:strCache>
            </c:strRef>
          </c:cat>
          <c:val>
            <c:numRef>
              <c:f>Resultats!$G$33:$G$41</c:f>
              <c:numCache>
                <c:formatCode>General</c:formatCode>
                <c:ptCount val="9"/>
                <c:pt idx="0">
                  <c:v>0.15</c:v>
                </c:pt>
                <c:pt idx="1">
                  <c:v>0.15</c:v>
                </c:pt>
                <c:pt idx="2">
                  <c:v>0.15</c:v>
                </c:pt>
                <c:pt idx="3">
                  <c:v>0.15</c:v>
                </c:pt>
                <c:pt idx="4">
                  <c:v>0.15</c:v>
                </c:pt>
                <c:pt idx="5">
                  <c:v>0.15</c:v>
                </c:pt>
                <c:pt idx="6">
                  <c:v>0.15</c:v>
                </c:pt>
                <c:pt idx="7">
                  <c:v>0.15</c:v>
                </c:pt>
                <c:pt idx="8">
                  <c:v>0.15</c:v>
                </c:pt>
              </c:numCache>
            </c:numRef>
          </c:val>
          <c:extLst>
            <c:ext xmlns:c16="http://schemas.microsoft.com/office/drawing/2014/chart" uri="{C3380CC4-5D6E-409C-BE32-E72D297353CC}">
              <c16:uniqueId val="{00000003-A008-4C3B-BCDC-C3B8C27406C3}"/>
            </c:ext>
          </c:extLst>
        </c:ser>
        <c:ser>
          <c:idx val="4"/>
          <c:order val="4"/>
          <c:tx>
            <c:strRef>
              <c:f>Resultats!$A$33:$A$41</c:f>
              <c:strCache>
                <c:ptCount val="9"/>
                <c:pt idx="0">
                  <c:v>Connaissances de base en sylviculture</c:v>
                </c:pt>
                <c:pt idx="1">
                  <c:v>Production de bois et rentabilité</c:v>
                </c:pt>
                <c:pt idx="2">
                  <c:v>Gestion du risque (changements globaux)</c:v>
                </c:pt>
                <c:pt idx="3">
                  <c:v>Biodiversité</c:v>
                </c:pt>
                <c:pt idx="4">
                  <c:v>Limiter l'impact de menaces extérieurs</c:v>
                </c:pt>
                <c:pt idx="5">
                  <c:v>Protection des sols et milieux humides</c:v>
                </c:pt>
                <c:pt idx="6">
                  <c:v>Loisirs et valorisation personnelle</c:v>
                </c:pt>
                <c:pt idx="7">
                  <c:v>Valorisation sociétale</c:v>
                </c:pt>
                <c:pt idx="8">
                  <c:v>Encadrement des activités récréatives</c:v>
                </c:pt>
              </c:strCache>
            </c:strRef>
          </c:tx>
          <c:spPr>
            <a:ln w="15875" cap="rnd">
              <a:solidFill>
                <a:schemeClr val="tx1"/>
              </a:solidFill>
              <a:round/>
            </a:ln>
            <a:effectLst/>
          </c:spPr>
          <c:marker>
            <c:symbol val="diamond"/>
            <c:size val="15"/>
            <c:spPr>
              <a:solidFill>
                <a:schemeClr val="tx1"/>
              </a:solidFill>
              <a:ln w="12700">
                <a:solidFill>
                  <a:schemeClr val="tx1"/>
                </a:solidFill>
              </a:ln>
              <a:effectLst/>
            </c:spPr>
          </c:marker>
          <c:dPt>
            <c:idx val="0"/>
            <c:marker>
              <c:symbol val="diamond"/>
              <c:size val="15"/>
              <c:spPr>
                <a:solidFill>
                  <a:schemeClr val="accent5"/>
                </a:solidFill>
                <a:ln w="12700">
                  <a:solidFill>
                    <a:schemeClr val="tx1"/>
                  </a:solidFill>
                </a:ln>
                <a:effectLst/>
              </c:spPr>
            </c:marker>
            <c:bubble3D val="0"/>
            <c:extLst>
              <c:ext xmlns:c16="http://schemas.microsoft.com/office/drawing/2014/chart" uri="{C3380CC4-5D6E-409C-BE32-E72D297353CC}">
                <c16:uniqueId val="{00000004-A008-4C3B-BCDC-C3B8C27406C3}"/>
              </c:ext>
            </c:extLst>
          </c:dPt>
          <c:dPt>
            <c:idx val="1"/>
            <c:marker>
              <c:symbol val="diamond"/>
              <c:size val="15"/>
              <c:spPr>
                <a:solidFill>
                  <a:schemeClr val="accent5"/>
                </a:solidFill>
                <a:ln w="12700">
                  <a:solidFill>
                    <a:schemeClr val="tx1"/>
                  </a:solidFill>
                </a:ln>
                <a:effectLst/>
              </c:spPr>
            </c:marker>
            <c:bubble3D val="0"/>
            <c:extLst>
              <c:ext xmlns:c16="http://schemas.microsoft.com/office/drawing/2014/chart" uri="{C3380CC4-5D6E-409C-BE32-E72D297353CC}">
                <c16:uniqueId val="{00000005-A008-4C3B-BCDC-C3B8C27406C3}"/>
              </c:ext>
            </c:extLst>
          </c:dPt>
          <c:dPt>
            <c:idx val="2"/>
            <c:marker>
              <c:symbol val="diamond"/>
              <c:size val="15"/>
              <c:spPr>
                <a:solidFill>
                  <a:schemeClr val="accent5"/>
                </a:solidFill>
                <a:ln w="12700">
                  <a:solidFill>
                    <a:schemeClr val="tx1"/>
                  </a:solidFill>
                </a:ln>
                <a:effectLst/>
              </c:spPr>
            </c:marker>
            <c:bubble3D val="0"/>
            <c:extLst>
              <c:ext xmlns:c16="http://schemas.microsoft.com/office/drawing/2014/chart" uri="{C3380CC4-5D6E-409C-BE32-E72D297353CC}">
                <c16:uniqueId val="{00000006-A008-4C3B-BCDC-C3B8C27406C3}"/>
              </c:ext>
            </c:extLst>
          </c:dPt>
          <c:dPt>
            <c:idx val="3"/>
            <c:marker>
              <c:symbol val="diamond"/>
              <c:size val="15"/>
              <c:spPr>
                <a:solidFill>
                  <a:schemeClr val="accent6">
                    <a:lumMod val="50000"/>
                  </a:schemeClr>
                </a:solidFill>
                <a:ln w="12700">
                  <a:solidFill>
                    <a:schemeClr val="tx1"/>
                  </a:solidFill>
                </a:ln>
                <a:effectLst/>
              </c:spPr>
            </c:marker>
            <c:bubble3D val="0"/>
            <c:extLst>
              <c:ext xmlns:c16="http://schemas.microsoft.com/office/drawing/2014/chart" uri="{C3380CC4-5D6E-409C-BE32-E72D297353CC}">
                <c16:uniqueId val="{00000007-A008-4C3B-BCDC-C3B8C27406C3}"/>
              </c:ext>
            </c:extLst>
          </c:dPt>
          <c:dPt>
            <c:idx val="4"/>
            <c:marker>
              <c:symbol val="diamond"/>
              <c:size val="15"/>
              <c:spPr>
                <a:solidFill>
                  <a:schemeClr val="accent6">
                    <a:lumMod val="50000"/>
                  </a:schemeClr>
                </a:solidFill>
                <a:ln w="12700">
                  <a:solidFill>
                    <a:schemeClr val="tx1"/>
                  </a:solidFill>
                </a:ln>
                <a:effectLst/>
              </c:spPr>
            </c:marker>
            <c:bubble3D val="0"/>
            <c:extLst>
              <c:ext xmlns:c16="http://schemas.microsoft.com/office/drawing/2014/chart" uri="{C3380CC4-5D6E-409C-BE32-E72D297353CC}">
                <c16:uniqueId val="{00000008-A008-4C3B-BCDC-C3B8C27406C3}"/>
              </c:ext>
            </c:extLst>
          </c:dPt>
          <c:dPt>
            <c:idx val="5"/>
            <c:marker>
              <c:symbol val="diamond"/>
              <c:size val="15"/>
              <c:spPr>
                <a:solidFill>
                  <a:schemeClr val="accent6">
                    <a:lumMod val="50000"/>
                  </a:schemeClr>
                </a:solidFill>
                <a:ln w="12700">
                  <a:solidFill>
                    <a:schemeClr val="tx1"/>
                  </a:solidFill>
                </a:ln>
                <a:effectLst/>
              </c:spPr>
            </c:marker>
            <c:bubble3D val="0"/>
            <c:extLst>
              <c:ext xmlns:c16="http://schemas.microsoft.com/office/drawing/2014/chart" uri="{C3380CC4-5D6E-409C-BE32-E72D297353CC}">
                <c16:uniqueId val="{00000009-A008-4C3B-BCDC-C3B8C27406C3}"/>
              </c:ext>
            </c:extLst>
          </c:dPt>
          <c:dPt>
            <c:idx val="6"/>
            <c:marker>
              <c:symbol val="diamond"/>
              <c:size val="15"/>
              <c:spPr>
                <a:solidFill>
                  <a:schemeClr val="accent4"/>
                </a:solidFill>
                <a:ln w="12700">
                  <a:solidFill>
                    <a:schemeClr val="tx1"/>
                  </a:solidFill>
                </a:ln>
                <a:effectLst/>
              </c:spPr>
            </c:marker>
            <c:bubble3D val="0"/>
            <c:extLst>
              <c:ext xmlns:c16="http://schemas.microsoft.com/office/drawing/2014/chart" uri="{C3380CC4-5D6E-409C-BE32-E72D297353CC}">
                <c16:uniqueId val="{0000000A-A008-4C3B-BCDC-C3B8C27406C3}"/>
              </c:ext>
            </c:extLst>
          </c:dPt>
          <c:dPt>
            <c:idx val="7"/>
            <c:marker>
              <c:symbol val="diamond"/>
              <c:size val="15"/>
              <c:spPr>
                <a:solidFill>
                  <a:schemeClr val="accent4"/>
                </a:solidFill>
                <a:ln w="12700">
                  <a:solidFill>
                    <a:schemeClr val="tx1"/>
                  </a:solidFill>
                </a:ln>
                <a:effectLst/>
              </c:spPr>
            </c:marker>
            <c:bubble3D val="0"/>
            <c:extLst>
              <c:ext xmlns:c16="http://schemas.microsoft.com/office/drawing/2014/chart" uri="{C3380CC4-5D6E-409C-BE32-E72D297353CC}">
                <c16:uniqueId val="{0000000B-A008-4C3B-BCDC-C3B8C27406C3}"/>
              </c:ext>
            </c:extLst>
          </c:dPt>
          <c:dPt>
            <c:idx val="8"/>
            <c:marker>
              <c:symbol val="diamond"/>
              <c:size val="15"/>
              <c:spPr>
                <a:solidFill>
                  <a:schemeClr val="accent4"/>
                </a:solidFill>
                <a:ln w="12700">
                  <a:solidFill>
                    <a:schemeClr val="tx1"/>
                  </a:solidFill>
                </a:ln>
                <a:effectLst/>
              </c:spPr>
            </c:marker>
            <c:bubble3D val="0"/>
            <c:extLst>
              <c:ext xmlns:c16="http://schemas.microsoft.com/office/drawing/2014/chart" uri="{C3380CC4-5D6E-409C-BE32-E72D297353CC}">
                <c16:uniqueId val="{0000000C-A008-4C3B-BCDC-C3B8C27406C3}"/>
              </c:ext>
            </c:extLst>
          </c:dPt>
          <c:val>
            <c:numRef>
              <c:f>Resultats!$C$33:$C$41</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D-A008-4C3B-BCDC-C3B8C27406C3}"/>
            </c:ext>
          </c:extLst>
        </c:ser>
        <c:dLbls>
          <c:showLegendKey val="0"/>
          <c:showVal val="0"/>
          <c:showCatName val="0"/>
          <c:showSerName val="0"/>
          <c:showPercent val="0"/>
          <c:showBubbleSize val="0"/>
        </c:dLbls>
        <c:axId val="931572384"/>
        <c:axId val="931584864"/>
      </c:radarChart>
      <c:catAx>
        <c:axId val="93157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orbel" panose="020B0503020204020204" pitchFamily="34" charset="0"/>
                <a:ea typeface="+mn-ea"/>
                <a:cs typeface="+mn-cs"/>
              </a:defRPr>
            </a:pPr>
            <a:endParaRPr lang="fr-FR"/>
          </a:p>
        </c:txPr>
        <c:crossAx val="931584864"/>
        <c:crosses val="autoZero"/>
        <c:auto val="1"/>
        <c:lblAlgn val="ctr"/>
        <c:lblOffset val="100"/>
        <c:noMultiLvlLbl val="0"/>
      </c:catAx>
      <c:valAx>
        <c:axId val="931584864"/>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93157238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21552338223388337"/>
          <c:y val="6.4664425131757783E-2"/>
          <c:w val="0.73064769935794638"/>
          <c:h val="0.88469842745267313"/>
        </c:manualLayout>
      </c:layout>
      <c:barChart>
        <c:barDir val="bar"/>
        <c:grouping val="clustered"/>
        <c:varyColors val="0"/>
        <c:ser>
          <c:idx val="0"/>
          <c:order val="0"/>
          <c:spPr>
            <a:solidFill>
              <a:schemeClr val="tx1">
                <a:lumMod val="50000"/>
                <a:lumOff val="50000"/>
              </a:schemeClr>
            </a:solidFill>
            <a:ln>
              <a:solidFill>
                <a:schemeClr val="bg1">
                  <a:lumMod val="50000"/>
                </a:schemeClr>
              </a:solidFill>
            </a:ln>
            <a:effectLst/>
          </c:spPr>
          <c:invertIfNegative val="0"/>
          <c:dPt>
            <c:idx val="0"/>
            <c:invertIfNegative val="0"/>
            <c:bubble3D val="0"/>
            <c:spPr>
              <a:solidFill>
                <a:schemeClr val="tx1">
                  <a:lumMod val="50000"/>
                  <a:lumOff val="50000"/>
                </a:schemeClr>
              </a:solidFill>
              <a:ln>
                <a:solidFill>
                  <a:schemeClr val="bg1">
                    <a:lumMod val="50000"/>
                  </a:schemeClr>
                </a:solidFill>
              </a:ln>
              <a:effectLst/>
            </c:spPr>
            <c:extLst>
              <c:ext xmlns:c16="http://schemas.microsoft.com/office/drawing/2014/chart" uri="{C3380CC4-5D6E-409C-BE32-E72D297353CC}">
                <c16:uniqueId val="{00000001-3B02-418C-AEF8-C78E75D9AB15}"/>
              </c:ext>
            </c:extLst>
          </c:dPt>
          <c:dPt>
            <c:idx val="1"/>
            <c:invertIfNegative val="0"/>
            <c:bubble3D val="0"/>
            <c:spPr>
              <a:solidFill>
                <a:schemeClr val="tx1">
                  <a:lumMod val="50000"/>
                  <a:lumOff val="50000"/>
                </a:schemeClr>
              </a:solidFill>
              <a:ln>
                <a:solidFill>
                  <a:schemeClr val="bg1">
                    <a:lumMod val="50000"/>
                  </a:schemeClr>
                </a:solidFill>
              </a:ln>
              <a:effectLst/>
            </c:spPr>
            <c:extLst>
              <c:ext xmlns:c16="http://schemas.microsoft.com/office/drawing/2014/chart" uri="{C3380CC4-5D6E-409C-BE32-E72D297353CC}">
                <c16:uniqueId val="{00000003-3B02-418C-AEF8-C78E75D9AB15}"/>
              </c:ext>
            </c:extLst>
          </c:dPt>
          <c:dPt>
            <c:idx val="2"/>
            <c:invertIfNegative val="0"/>
            <c:bubble3D val="0"/>
            <c:spPr>
              <a:solidFill>
                <a:schemeClr val="tx1">
                  <a:lumMod val="50000"/>
                  <a:lumOff val="50000"/>
                </a:schemeClr>
              </a:solidFill>
              <a:ln>
                <a:solidFill>
                  <a:schemeClr val="bg1">
                    <a:lumMod val="50000"/>
                  </a:schemeClr>
                </a:solidFill>
              </a:ln>
              <a:effectLst/>
            </c:spPr>
            <c:extLst>
              <c:ext xmlns:c16="http://schemas.microsoft.com/office/drawing/2014/chart" uri="{C3380CC4-5D6E-409C-BE32-E72D297353CC}">
                <c16:uniqueId val="{00000005-3B02-418C-AEF8-C78E75D9AB1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Resultats!$D$25:$D$27</c:f>
              <c:strCache>
                <c:ptCount val="3"/>
                <c:pt idx="0">
                  <c:v>Sociale</c:v>
                </c:pt>
                <c:pt idx="1">
                  <c:v>Environnementale</c:v>
                </c:pt>
                <c:pt idx="2">
                  <c:v>Economique</c:v>
                </c:pt>
              </c:strCache>
            </c:strRef>
          </c:cat>
          <c:val>
            <c:numRef>
              <c:f>Resultats!$F$25:$F$27</c:f>
              <c:numCache>
                <c:formatCode>0%</c:formatCode>
                <c:ptCount val="3"/>
                <c:pt idx="0">
                  <c:v>0</c:v>
                </c:pt>
                <c:pt idx="1">
                  <c:v>0</c:v>
                </c:pt>
                <c:pt idx="2">
                  <c:v>0</c:v>
                </c:pt>
              </c:numCache>
            </c:numRef>
          </c:val>
          <c:extLst>
            <c:ext xmlns:c16="http://schemas.microsoft.com/office/drawing/2014/chart" uri="{C3380CC4-5D6E-409C-BE32-E72D297353CC}">
              <c16:uniqueId val="{00000006-3B02-418C-AEF8-C78E75D9AB15}"/>
            </c:ext>
          </c:extLst>
        </c:ser>
        <c:dLbls>
          <c:dLblPos val="inEnd"/>
          <c:showLegendKey val="0"/>
          <c:showVal val="1"/>
          <c:showCatName val="0"/>
          <c:showSerName val="0"/>
          <c:showPercent val="0"/>
          <c:showBubbleSize val="0"/>
        </c:dLbls>
        <c:gapWidth val="182"/>
        <c:axId val="1241059503"/>
        <c:axId val="1241061167"/>
      </c:barChart>
      <c:catAx>
        <c:axId val="124105950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Corbel" panose="020B0503020204020204" pitchFamily="34" charset="0"/>
                <a:ea typeface="+mn-ea"/>
                <a:cs typeface="+mn-cs"/>
              </a:defRPr>
            </a:pPr>
            <a:endParaRPr lang="fr-FR"/>
          </a:p>
        </c:txPr>
        <c:crossAx val="1241061167"/>
        <c:crosses val="autoZero"/>
        <c:auto val="1"/>
        <c:lblAlgn val="ctr"/>
        <c:lblOffset val="100"/>
        <c:noMultiLvlLbl val="0"/>
      </c:catAx>
      <c:valAx>
        <c:axId val="1241061167"/>
        <c:scaling>
          <c:orientation val="minMax"/>
          <c:max val="1"/>
        </c:scaling>
        <c:delete val="1"/>
        <c:axPos val="b"/>
        <c:numFmt formatCode="0%" sourceLinked="1"/>
        <c:majorTickMark val="none"/>
        <c:minorTickMark val="none"/>
        <c:tickLblPos val="nextTo"/>
        <c:crossAx val="1241059503"/>
        <c:crosses val="autoZero"/>
        <c:crossBetween val="between"/>
        <c:majorUnit val="0.2"/>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1.png"/><Relationship Id="rId7" Type="http://schemas.openxmlformats.org/officeDocument/2006/relationships/image" Target="../media/image6.emf"/><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jpeg"/><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545102</xdr:colOff>
      <xdr:row>4</xdr:row>
      <xdr:rowOff>54429</xdr:rowOff>
    </xdr:to>
    <xdr:pic>
      <xdr:nvPicPr>
        <xdr:cNvPr id="7" name="Image 6"/>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98542" cy="648789"/>
        </a:xfrm>
        <a:prstGeom prst="rect">
          <a:avLst/>
        </a:prstGeom>
        <a:noFill/>
        <a:ln>
          <a:noFill/>
        </a:ln>
      </xdr:spPr>
    </xdr:pic>
    <xdr:clientData/>
  </xdr:twoCellAnchor>
  <xdr:oneCellAnchor>
    <xdr:from>
      <xdr:col>0</xdr:col>
      <xdr:colOff>0</xdr:colOff>
      <xdr:row>0</xdr:row>
      <xdr:rowOff>0</xdr:rowOff>
    </xdr:from>
    <xdr:ext cx="1398542" cy="648789"/>
    <xdr:pic>
      <xdr:nvPicPr>
        <xdr:cNvPr id="20" name="Image 19"/>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98542" cy="648789"/>
        </a:xfrm>
        <a:prstGeom prst="rect">
          <a:avLst/>
        </a:prstGeom>
        <a:noFill/>
        <a:ln>
          <a:noFill/>
        </a:ln>
      </xdr:spPr>
    </xdr:pic>
    <xdr:clientData/>
  </xdr:oneCellAnchor>
  <xdr:twoCellAnchor>
    <xdr:from>
      <xdr:col>1</xdr:col>
      <xdr:colOff>723900</xdr:colOff>
      <xdr:row>2</xdr:row>
      <xdr:rowOff>129540</xdr:rowOff>
    </xdr:from>
    <xdr:to>
      <xdr:col>13</xdr:col>
      <xdr:colOff>144780</xdr:colOff>
      <xdr:row>3</xdr:row>
      <xdr:rowOff>0</xdr:rowOff>
    </xdr:to>
    <xdr:cxnSp macro="">
      <xdr:nvCxnSpPr>
        <xdr:cNvPr id="21" name="Connecteur droit 20"/>
        <xdr:cNvCxnSpPr/>
      </xdr:nvCxnSpPr>
      <xdr:spPr>
        <a:xfrm>
          <a:off x="1577340" y="449580"/>
          <a:ext cx="3992880" cy="7620"/>
        </a:xfrm>
        <a:prstGeom prst="line">
          <a:avLst/>
        </a:prstGeom>
        <a:ln w="19050">
          <a:solidFill>
            <a:schemeClr val="accent2"/>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50</xdr:row>
      <xdr:rowOff>170815</xdr:rowOff>
    </xdr:from>
    <xdr:to>
      <xdr:col>14</xdr:col>
      <xdr:colOff>0</xdr:colOff>
      <xdr:row>51</xdr:row>
      <xdr:rowOff>0</xdr:rowOff>
    </xdr:to>
    <xdr:cxnSp macro="">
      <xdr:nvCxnSpPr>
        <xdr:cNvPr id="24" name="Connecteur droit 23"/>
        <xdr:cNvCxnSpPr/>
      </xdr:nvCxnSpPr>
      <xdr:spPr>
        <a:xfrm>
          <a:off x="0" y="9411797"/>
          <a:ext cx="6317673" cy="9294"/>
        </a:xfrm>
        <a:prstGeom prst="line">
          <a:avLst/>
        </a:prstGeom>
        <a:ln w="19050">
          <a:solidFill>
            <a:srgbClr val="D46933"/>
          </a:solidFill>
        </a:ln>
      </xdr:spPr>
      <xdr:style>
        <a:lnRef idx="1">
          <a:schemeClr val="accent5"/>
        </a:lnRef>
        <a:fillRef idx="0">
          <a:schemeClr val="accent5"/>
        </a:fillRef>
        <a:effectRef idx="0">
          <a:schemeClr val="accent5"/>
        </a:effectRef>
        <a:fontRef idx="minor">
          <a:schemeClr val="tx1"/>
        </a:fontRef>
      </xdr:style>
    </xdr:cxnSp>
    <xdr:clientData/>
  </xdr:twoCellAnchor>
  <xdr:twoCellAnchor editAs="oneCell">
    <xdr:from>
      <xdr:col>12</xdr:col>
      <xdr:colOff>589742</xdr:colOff>
      <xdr:row>47</xdr:row>
      <xdr:rowOff>49530</xdr:rowOff>
    </xdr:from>
    <xdr:to>
      <xdr:col>14</xdr:col>
      <xdr:colOff>0</xdr:colOff>
      <xdr:row>51</xdr:row>
      <xdr:rowOff>0</xdr:rowOff>
    </xdr:to>
    <xdr:pic>
      <xdr:nvPicPr>
        <xdr:cNvPr id="25" name="Image 2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89451" y="8750185"/>
          <a:ext cx="1128222" cy="6709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31</xdr:row>
      <xdr:rowOff>114301</xdr:rowOff>
    </xdr:from>
    <xdr:to>
      <xdr:col>10</xdr:col>
      <xdr:colOff>768626</xdr:colOff>
      <xdr:row>49</xdr:row>
      <xdr:rowOff>99061</xdr:rowOff>
    </xdr:to>
    <xdr:sp macro="" textlink="">
      <xdr:nvSpPr>
        <xdr:cNvPr id="22" name="Rectangle 21"/>
        <xdr:cNvSpPr/>
      </xdr:nvSpPr>
      <xdr:spPr>
        <a:xfrm>
          <a:off x="0" y="7437121"/>
          <a:ext cx="5698766" cy="32385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twoCellAnchor>
    <xdr:from>
      <xdr:col>0</xdr:col>
      <xdr:colOff>87665</xdr:colOff>
      <xdr:row>31</xdr:row>
      <xdr:rowOff>109166</xdr:rowOff>
    </xdr:from>
    <xdr:to>
      <xdr:col>11</xdr:col>
      <xdr:colOff>229916</xdr:colOff>
      <xdr:row>49</xdr:row>
      <xdr:rowOff>206831</xdr:rowOff>
    </xdr:to>
    <xdr:grpSp>
      <xdr:nvGrpSpPr>
        <xdr:cNvPr id="21" name="Groupe 20"/>
        <xdr:cNvGrpSpPr/>
      </xdr:nvGrpSpPr>
      <xdr:grpSpPr>
        <a:xfrm>
          <a:off x="87665" y="7592006"/>
          <a:ext cx="5864871" cy="3351405"/>
          <a:chOff x="103530" y="7981025"/>
          <a:chExt cx="5713154" cy="3418564"/>
        </a:xfrm>
      </xdr:grpSpPr>
      <xdr:graphicFrame macro="">
        <xdr:nvGraphicFramePr>
          <xdr:cNvPr id="2" name="Graphique 1"/>
          <xdr:cNvGraphicFramePr>
            <a:graphicFrameLocks/>
          </xdr:cNvGraphicFramePr>
        </xdr:nvGraphicFramePr>
        <xdr:xfrm>
          <a:off x="261373" y="7981025"/>
          <a:ext cx="5555311" cy="3418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9" name="Groupe 18"/>
          <xdr:cNvGrpSpPr/>
        </xdr:nvGrpSpPr>
        <xdr:grpSpPr>
          <a:xfrm>
            <a:off x="103530" y="8130177"/>
            <a:ext cx="5605765" cy="3126826"/>
            <a:chOff x="103530" y="8130177"/>
            <a:chExt cx="5605765" cy="3126826"/>
          </a:xfrm>
        </xdr:grpSpPr>
        <xdr:sp macro="" textlink="">
          <xdr:nvSpPr>
            <xdr:cNvPr id="5" name="ZoneTexte 4"/>
            <xdr:cNvSpPr txBox="1"/>
          </xdr:nvSpPr>
          <xdr:spPr>
            <a:xfrm>
              <a:off x="4383158" y="8130177"/>
              <a:ext cx="109869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BE" sz="1100" b="1">
                  <a:solidFill>
                    <a:schemeClr val="accent5">
                      <a:lumMod val="75000"/>
                    </a:schemeClr>
                  </a:solidFill>
                  <a:latin typeface="Corbel" panose="020B0503020204020204" pitchFamily="34" charset="0"/>
                </a:rPr>
                <a:t>ECONOMIQUE</a:t>
              </a:r>
            </a:p>
          </xdr:txBody>
        </xdr:sp>
        <xdr:sp macro="" textlink="">
          <xdr:nvSpPr>
            <xdr:cNvPr id="6" name="ZoneTexte 5"/>
            <xdr:cNvSpPr txBox="1"/>
          </xdr:nvSpPr>
          <xdr:spPr>
            <a:xfrm>
              <a:off x="103530" y="9643198"/>
              <a:ext cx="717646" cy="2671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BE" sz="1100" b="1">
                  <a:solidFill>
                    <a:schemeClr val="accent4"/>
                  </a:solidFill>
                  <a:latin typeface="Corbel" panose="020B0503020204020204" pitchFamily="34" charset="0"/>
                </a:rPr>
                <a:t>SOCIALE</a:t>
              </a:r>
            </a:p>
          </xdr:txBody>
        </xdr:sp>
        <xdr:sp macro="" textlink="">
          <xdr:nvSpPr>
            <xdr:cNvPr id="7" name="ZoneTexte 6"/>
            <xdr:cNvSpPr txBox="1"/>
          </xdr:nvSpPr>
          <xdr:spPr>
            <a:xfrm>
              <a:off x="4390672" y="10987141"/>
              <a:ext cx="1318623" cy="269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BE" sz="1100" b="1">
                  <a:solidFill>
                    <a:schemeClr val="accent6">
                      <a:lumMod val="75000"/>
                    </a:schemeClr>
                  </a:solidFill>
                  <a:latin typeface="Corbel" panose="020B0503020204020204" pitchFamily="34" charset="0"/>
                </a:rPr>
                <a:t>ENVIRONNEMENT</a:t>
              </a:r>
            </a:p>
          </xdr:txBody>
        </xdr:sp>
      </xdr:grpSp>
    </xdr:grpSp>
    <xdr:clientData/>
  </xdr:twoCellAnchor>
  <xdr:twoCellAnchor>
    <xdr:from>
      <xdr:col>2</xdr:col>
      <xdr:colOff>212237</xdr:colOff>
      <xdr:row>20</xdr:row>
      <xdr:rowOff>213360</xdr:rowOff>
    </xdr:from>
    <xdr:to>
      <xdr:col>11</xdr:col>
      <xdr:colOff>664029</xdr:colOff>
      <xdr:row>30</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354875</xdr:colOff>
      <xdr:row>103</xdr:row>
      <xdr:rowOff>25034</xdr:rowOff>
    </xdr:from>
    <xdr:to>
      <xdr:col>14</xdr:col>
      <xdr:colOff>0</xdr:colOff>
      <xdr:row>108</xdr:row>
      <xdr:rowOff>0</xdr:rowOff>
    </xdr:to>
    <xdr:grpSp>
      <xdr:nvGrpSpPr>
        <xdr:cNvPr id="50" name="Groupe 49"/>
        <xdr:cNvGrpSpPr/>
      </xdr:nvGrpSpPr>
      <xdr:grpSpPr>
        <a:xfrm>
          <a:off x="5285015" y="20042774"/>
          <a:ext cx="3203665" cy="889366"/>
          <a:chOff x="5971904" y="20262668"/>
          <a:chExt cx="3357153" cy="900252"/>
        </a:xfrm>
      </xdr:grpSpPr>
      <xdr:sp macro="" textlink="">
        <xdr:nvSpPr>
          <xdr:cNvPr id="34" name="Zone de texte 2"/>
          <xdr:cNvSpPr txBox="1">
            <a:spLocks noChangeArrowheads="1"/>
          </xdr:cNvSpPr>
        </xdr:nvSpPr>
        <xdr:spPr bwMode="auto">
          <a:xfrm>
            <a:off x="5971904" y="20262668"/>
            <a:ext cx="2392680" cy="362495"/>
          </a:xfrm>
          <a:prstGeom prst="rect">
            <a:avLst/>
          </a:prstGeom>
          <a:noFill/>
          <a:ln w="9525">
            <a:noFill/>
            <a:miter lim="800000"/>
            <a:headEnd/>
            <a:tailEnd/>
          </a:ln>
        </xdr:spPr>
        <xdr:txBody>
          <a:bodyPr rot="0" vert="horz" wrap="square" lIns="91440" tIns="45720" rIns="91440" bIns="45720" anchor="t" anchorCtr="0">
            <a:noAutofit/>
          </a:bodyPr>
          <a:lstStyle/>
          <a:p>
            <a:pPr algn="just">
              <a:lnSpc>
                <a:spcPct val="120000"/>
              </a:lnSpc>
              <a:spcAft>
                <a:spcPts val="1000"/>
              </a:spcAft>
            </a:pPr>
            <a:r>
              <a:rPr lang="fr-BE" sz="1000" i="1">
                <a:solidFill>
                  <a:srgbClr val="808080"/>
                </a:solidFill>
                <a:effectLst/>
                <a:latin typeface="Corbel" panose="020B0503020204020204" pitchFamily="34" charset="0"/>
                <a:ea typeface="Times New Roman" panose="02020603050405020304" pitchFamily="18" charset="0"/>
                <a:cs typeface="Times New Roman" panose="02020603050405020304" pitchFamily="18" charset="0"/>
              </a:rPr>
              <a:t>Avec le soutien financier de :</a:t>
            </a:r>
            <a:endParaRPr lang="fr-BE" sz="1100">
              <a:effectLst/>
              <a:latin typeface="Corbel" panose="020B0503020204020204" pitchFamily="34" charset="0"/>
              <a:ea typeface="Times New Roman" panose="02020603050405020304" pitchFamily="18" charset="0"/>
              <a:cs typeface="Times New Roman" panose="02020603050405020304" pitchFamily="18" charset="0"/>
            </a:endParaRPr>
          </a:p>
        </xdr:txBody>
      </xdr:sp>
      <xdr:grpSp>
        <xdr:nvGrpSpPr>
          <xdr:cNvPr id="10" name="Groupe 9"/>
          <xdr:cNvGrpSpPr/>
        </xdr:nvGrpSpPr>
        <xdr:grpSpPr>
          <a:xfrm>
            <a:off x="5971904" y="20539169"/>
            <a:ext cx="3357153" cy="623751"/>
            <a:chOff x="5585461" y="19850104"/>
            <a:chExt cx="3756659" cy="769620"/>
          </a:xfrm>
        </xdr:grpSpPr>
        <xdr:pic>
          <xdr:nvPicPr>
            <xdr:cNvPr id="37" name="Image 36"/>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85461" y="19850104"/>
              <a:ext cx="1628993" cy="769620"/>
            </a:xfrm>
            <a:prstGeom prst="rect">
              <a:avLst/>
            </a:prstGeom>
            <a:noFill/>
            <a:ln>
              <a:noFill/>
            </a:ln>
          </xdr:spPr>
        </xdr:pic>
        <xdr:pic>
          <xdr:nvPicPr>
            <xdr:cNvPr id="16" name="Image 15"/>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39480" y="19936143"/>
              <a:ext cx="873703" cy="597535"/>
            </a:xfrm>
            <a:prstGeom prst="rect">
              <a:avLst/>
            </a:prstGeom>
          </xdr:spPr>
        </xdr:pic>
        <xdr:pic>
          <xdr:nvPicPr>
            <xdr:cNvPr id="8" name="Image 7"/>
            <xdr:cNvPicPr>
              <a:picLocks noChangeAspect="1"/>
            </xdr:cNvPicPr>
          </xdr:nvPicPr>
          <xdr:blipFill rotWithShape="1">
            <a:blip xmlns:r="http://schemas.openxmlformats.org/officeDocument/2006/relationships" r:embed="rId5"/>
            <a:srcRect t="21753" b="19967"/>
            <a:stretch/>
          </xdr:blipFill>
          <xdr:spPr>
            <a:xfrm>
              <a:off x="8538210" y="19903331"/>
              <a:ext cx="803910" cy="663160"/>
            </a:xfrm>
            <a:prstGeom prst="rect">
              <a:avLst/>
            </a:prstGeom>
          </xdr:spPr>
        </xdr:pic>
      </xdr:grpSp>
    </xdr:grpSp>
    <xdr:clientData/>
  </xdr:twoCellAnchor>
  <xdr:twoCellAnchor editAs="oneCell">
    <xdr:from>
      <xdr:col>0</xdr:col>
      <xdr:colOff>0</xdr:colOff>
      <xdr:row>0</xdr:row>
      <xdr:rowOff>60960</xdr:rowOff>
    </xdr:from>
    <xdr:to>
      <xdr:col>3</xdr:col>
      <xdr:colOff>70485</xdr:colOff>
      <xdr:row>3</xdr:row>
      <xdr:rowOff>121920</xdr:rowOff>
    </xdr:to>
    <xdr:pic>
      <xdr:nvPicPr>
        <xdr:cNvPr id="42" name="Image 4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0960"/>
          <a:ext cx="1403985" cy="647700"/>
        </a:xfrm>
        <a:prstGeom prst="rect">
          <a:avLst/>
        </a:prstGeom>
        <a:noFill/>
        <a:ln>
          <a:noFill/>
        </a:ln>
      </xdr:spPr>
    </xdr:pic>
    <xdr:clientData/>
  </xdr:twoCellAnchor>
  <xdr:twoCellAnchor>
    <xdr:from>
      <xdr:col>3</xdr:col>
      <xdr:colOff>555172</xdr:colOff>
      <xdr:row>2</xdr:row>
      <xdr:rowOff>21772</xdr:rowOff>
    </xdr:from>
    <xdr:to>
      <xdr:col>13</xdr:col>
      <xdr:colOff>0</xdr:colOff>
      <xdr:row>2</xdr:row>
      <xdr:rowOff>21772</xdr:rowOff>
    </xdr:to>
    <xdr:cxnSp macro="">
      <xdr:nvCxnSpPr>
        <xdr:cNvPr id="14" name="Connecteur droit 13"/>
        <xdr:cNvCxnSpPr/>
      </xdr:nvCxnSpPr>
      <xdr:spPr>
        <a:xfrm>
          <a:off x="1883229" y="424543"/>
          <a:ext cx="5475514" cy="0"/>
        </a:xfrm>
        <a:prstGeom prst="line">
          <a:avLst/>
        </a:prstGeom>
        <a:ln w="19050">
          <a:solidFill>
            <a:schemeClr val="accent2"/>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387532</xdr:colOff>
      <xdr:row>103</xdr:row>
      <xdr:rowOff>25037</xdr:rowOff>
    </xdr:from>
    <xdr:to>
      <xdr:col>6</xdr:col>
      <xdr:colOff>163286</xdr:colOff>
      <xdr:row>108</xdr:row>
      <xdr:rowOff>0</xdr:rowOff>
    </xdr:to>
    <xdr:grpSp>
      <xdr:nvGrpSpPr>
        <xdr:cNvPr id="49" name="Groupe 48"/>
        <xdr:cNvGrpSpPr/>
      </xdr:nvGrpSpPr>
      <xdr:grpSpPr>
        <a:xfrm>
          <a:off x="387532" y="20042777"/>
          <a:ext cx="3418114" cy="889363"/>
          <a:chOff x="0" y="20262668"/>
          <a:chExt cx="3574868" cy="900249"/>
        </a:xfrm>
      </xdr:grpSpPr>
      <xdr:grpSp>
        <xdr:nvGrpSpPr>
          <xdr:cNvPr id="9" name="Groupe 8"/>
          <xdr:cNvGrpSpPr/>
        </xdr:nvGrpSpPr>
        <xdr:grpSpPr>
          <a:xfrm>
            <a:off x="0" y="20594728"/>
            <a:ext cx="3574868" cy="568189"/>
            <a:chOff x="4991100" y="19910755"/>
            <a:chExt cx="4250055" cy="798195"/>
          </a:xfrm>
        </xdr:grpSpPr>
        <xdr:pic>
          <xdr:nvPicPr>
            <xdr:cNvPr id="20" name="Image 19" descr="C:\Users\Adelaide\AppData\Local\Microsoft\Windows\INetCache\Content.Outlook\ISHH51H6\logo SRFB Version C1 FR.png"/>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979583" y="19910755"/>
              <a:ext cx="1079500" cy="798195"/>
            </a:xfrm>
            <a:prstGeom prst="rect">
              <a:avLst/>
            </a:prstGeom>
            <a:noFill/>
            <a:ln>
              <a:noFill/>
            </a:ln>
          </xdr:spPr>
        </xdr:pic>
        <xdr:pic>
          <xdr:nvPicPr>
            <xdr:cNvPr id="23" name="Image 22"/>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595995" y="19972655"/>
              <a:ext cx="645160" cy="674370"/>
            </a:xfrm>
            <a:prstGeom prst="rect">
              <a:avLst/>
            </a:prstGeom>
          </xdr:spPr>
        </xdr:pic>
        <xdr:pic>
          <xdr:nvPicPr>
            <xdr:cNvPr id="24" name="Image 23"/>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190951" y="20053618"/>
              <a:ext cx="1273175" cy="512445"/>
            </a:xfrm>
            <a:prstGeom prst="rect">
              <a:avLst/>
            </a:prstGeom>
          </xdr:spPr>
        </xdr:pic>
        <xdr:pic>
          <xdr:nvPicPr>
            <xdr:cNvPr id="25" name="Image 24"/>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991100" y="19971703"/>
              <a:ext cx="856615" cy="676275"/>
            </a:xfrm>
            <a:prstGeom prst="rect">
              <a:avLst/>
            </a:prstGeom>
          </xdr:spPr>
        </xdr:pic>
      </xdr:grpSp>
      <xdr:sp macro="" textlink="">
        <xdr:nvSpPr>
          <xdr:cNvPr id="48" name="Zone de texte 2"/>
          <xdr:cNvSpPr txBox="1">
            <a:spLocks noChangeArrowheads="1"/>
          </xdr:cNvSpPr>
        </xdr:nvSpPr>
        <xdr:spPr bwMode="auto">
          <a:xfrm>
            <a:off x="0" y="20262668"/>
            <a:ext cx="2855323" cy="362495"/>
          </a:xfrm>
          <a:prstGeom prst="rect">
            <a:avLst/>
          </a:prstGeom>
          <a:noFill/>
          <a:ln w="9525">
            <a:noFill/>
            <a:miter lim="800000"/>
            <a:headEnd/>
            <a:tailEnd/>
          </a:ln>
        </xdr:spPr>
        <xdr:txBody>
          <a:bodyPr rot="0" vert="horz" wrap="square" lIns="91440" tIns="45720" rIns="91440" bIns="45720" anchor="t" anchorCtr="0">
            <a:noAutofit/>
          </a:bodyPr>
          <a:lstStyle/>
          <a:p>
            <a:pPr algn="just">
              <a:lnSpc>
                <a:spcPct val="120000"/>
              </a:lnSpc>
              <a:spcAft>
                <a:spcPts val="1000"/>
              </a:spcAft>
            </a:pPr>
            <a:r>
              <a:rPr lang="fr-BE" sz="1000" i="1">
                <a:solidFill>
                  <a:srgbClr val="808080"/>
                </a:solidFill>
                <a:effectLst/>
                <a:latin typeface="Corbel" panose="020B0503020204020204" pitchFamily="34" charset="0"/>
                <a:ea typeface="Times New Roman" panose="02020603050405020304" pitchFamily="18" charset="0"/>
                <a:cs typeface="Times New Roman" panose="02020603050405020304" pitchFamily="18" charset="0"/>
              </a:rPr>
              <a:t>Réalisé en collaboration avec : </a:t>
            </a:r>
          </a:p>
        </xdr:txBody>
      </xdr:sp>
    </xdr:grpSp>
    <xdr:clientData/>
  </xdr:twoCellAnchor>
  <xdr:twoCellAnchor editAs="oneCell">
    <xdr:from>
      <xdr:col>4</xdr:col>
      <xdr:colOff>243841</xdr:colOff>
      <xdr:row>8</xdr:row>
      <xdr:rowOff>147440</xdr:rowOff>
    </xdr:from>
    <xdr:to>
      <xdr:col>11</xdr:col>
      <xdr:colOff>731520</xdr:colOff>
      <xdr:row>9</xdr:row>
      <xdr:rowOff>1374989</xdr:rowOff>
    </xdr:to>
    <xdr:pic>
      <xdr:nvPicPr>
        <xdr:cNvPr id="11" name="Image 10"/>
        <xdr:cNvPicPr>
          <a:picLocks noChangeAspect="1"/>
        </xdr:cNvPicPr>
      </xdr:nvPicPr>
      <xdr:blipFill>
        <a:blip xmlns:r="http://schemas.openxmlformats.org/officeDocument/2006/relationships" r:embed="rId10"/>
        <a:stretch>
          <a:fillRect/>
        </a:stretch>
      </xdr:blipFill>
      <xdr:spPr>
        <a:xfrm>
          <a:off x="2621281" y="1831460"/>
          <a:ext cx="3832859" cy="1410429"/>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0.81233</cdr:x>
      <cdr:y>0.34064</cdr:y>
    </cdr:from>
    <cdr:to>
      <cdr:x>0.91031</cdr:x>
      <cdr:y>0.52951</cdr:y>
    </cdr:to>
    <cdr:sp macro="" textlink="">
      <cdr:nvSpPr>
        <cdr:cNvPr id="2" name="ZoneTexte 1"/>
        <cdr:cNvSpPr txBox="1"/>
      </cdr:nvSpPr>
      <cdr:spPr>
        <a:xfrm xmlns:a="http://schemas.openxmlformats.org/drawingml/2006/main">
          <a:off x="3474720" y="769621"/>
          <a:ext cx="419100" cy="426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BE" sz="1100"/>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1"/>
  </sheetPr>
  <dimension ref="A1:S55"/>
  <sheetViews>
    <sheetView tabSelected="1" view="pageLayout" topLeftCell="A7" zoomScaleNormal="100" zoomScaleSheetLayoutView="100" workbookViewId="0">
      <selection activeCell="B20" sqref="B20"/>
    </sheetView>
  </sheetViews>
  <sheetFormatPr baseColWidth="10" defaultRowHeight="14.4" x14ac:dyDescent="0.3"/>
  <cols>
    <col min="1" max="2" width="11.88671875" style="9" customWidth="1"/>
    <col min="3" max="3" width="3.77734375" style="9" hidden="1" customWidth="1"/>
    <col min="4" max="4" width="4.6640625" style="9" hidden="1" customWidth="1"/>
    <col min="5" max="6" width="3.77734375" style="9" customWidth="1"/>
    <col min="7" max="8" width="11.88671875" style="9" customWidth="1"/>
    <col min="9" max="10" width="3.77734375" style="9" hidden="1" customWidth="1"/>
    <col min="11" max="12" width="3.77734375" style="9" customWidth="1"/>
    <col min="13" max="14" width="11.88671875" style="9" customWidth="1"/>
    <col min="15" max="15" width="2" style="9" hidden="1" customWidth="1"/>
    <col min="16" max="16" width="3.33203125" style="9" hidden="1" customWidth="1"/>
    <col min="17" max="16384" width="11.5546875" style="9"/>
  </cols>
  <sheetData>
    <row r="1" spans="1:19" ht="14.4" customHeight="1" x14ac:dyDescent="0.3">
      <c r="B1" s="167" t="s">
        <v>127</v>
      </c>
      <c r="C1" s="167"/>
      <c r="D1" s="167"/>
      <c r="E1" s="167"/>
      <c r="F1" s="167"/>
      <c r="G1" s="167"/>
      <c r="H1" s="167"/>
      <c r="I1" s="167"/>
      <c r="J1" s="167"/>
      <c r="K1" s="167"/>
      <c r="L1" s="167"/>
      <c r="M1" s="167"/>
      <c r="N1" s="167"/>
      <c r="O1" s="53"/>
      <c r="P1" s="53"/>
      <c r="Q1" s="53"/>
      <c r="R1" s="53"/>
      <c r="S1" s="53"/>
    </row>
    <row r="2" spans="1:19" s="10" customFormat="1" ht="10.8" customHeight="1" x14ac:dyDescent="0.3">
      <c r="A2" s="53"/>
      <c r="B2" s="167"/>
      <c r="C2" s="167"/>
      <c r="D2" s="167"/>
      <c r="E2" s="167"/>
      <c r="F2" s="167"/>
      <c r="G2" s="167"/>
      <c r="H2" s="167"/>
      <c r="I2" s="167"/>
      <c r="J2" s="167"/>
      <c r="K2" s="167"/>
      <c r="L2" s="167"/>
      <c r="M2" s="167"/>
      <c r="N2" s="167"/>
      <c r="O2" s="53"/>
      <c r="P2" s="53"/>
      <c r="Q2" s="53"/>
      <c r="R2" s="53"/>
      <c r="S2" s="53"/>
    </row>
    <row r="3" spans="1:19" s="10" customFormat="1" ht="10.8" customHeight="1" x14ac:dyDescent="0.3">
      <c r="A3" s="53"/>
      <c r="B3" s="167"/>
      <c r="C3" s="167"/>
      <c r="D3" s="167"/>
      <c r="E3" s="167"/>
      <c r="F3" s="167"/>
      <c r="G3" s="167"/>
      <c r="H3" s="167"/>
      <c r="I3" s="167"/>
      <c r="J3" s="167"/>
      <c r="K3" s="167"/>
      <c r="L3" s="167"/>
      <c r="M3" s="167"/>
      <c r="N3" s="167"/>
      <c r="O3" s="53"/>
      <c r="P3" s="53"/>
      <c r="Q3" s="53"/>
      <c r="R3" s="53"/>
      <c r="S3" s="53"/>
    </row>
    <row r="4" spans="1:19" s="10" customFormat="1" ht="10.8" customHeight="1" x14ac:dyDescent="0.3">
      <c r="A4" s="53"/>
      <c r="B4" s="167"/>
      <c r="C4" s="167"/>
      <c r="D4" s="167"/>
      <c r="E4" s="167"/>
      <c r="F4" s="167"/>
      <c r="G4" s="167"/>
      <c r="H4" s="167"/>
      <c r="I4" s="167"/>
      <c r="J4" s="167"/>
      <c r="K4" s="167"/>
      <c r="L4" s="167"/>
      <c r="M4" s="167"/>
      <c r="N4" s="167"/>
      <c r="O4" s="53"/>
      <c r="P4" s="53"/>
      <c r="Q4" s="53"/>
      <c r="R4" s="53"/>
      <c r="S4" s="53"/>
    </row>
    <row r="5" spans="1:19" s="10" customFormat="1" ht="10.8" customHeight="1" x14ac:dyDescent="0.3">
      <c r="A5" s="53"/>
      <c r="B5" s="52"/>
      <c r="C5" s="52"/>
      <c r="D5" s="52"/>
      <c r="E5" s="52"/>
      <c r="F5" s="52"/>
      <c r="G5" s="52"/>
      <c r="H5" s="52"/>
      <c r="I5" s="52"/>
      <c r="J5" s="52"/>
      <c r="K5" s="52"/>
      <c r="L5" s="52"/>
      <c r="M5" s="52"/>
      <c r="N5" s="52"/>
      <c r="O5" s="53"/>
      <c r="P5" s="53"/>
      <c r="Q5" s="53"/>
      <c r="R5" s="53"/>
      <c r="S5" s="53"/>
    </row>
    <row r="6" spans="1:19" x14ac:dyDescent="0.3">
      <c r="A6" s="6"/>
      <c r="B6" s="6"/>
      <c r="C6" s="6"/>
      <c r="D6" s="6"/>
      <c r="E6" s="6"/>
      <c r="F6" s="6"/>
      <c r="G6" s="6"/>
      <c r="H6" s="6"/>
      <c r="I6" s="6"/>
      <c r="J6" s="6"/>
      <c r="K6" s="6"/>
      <c r="L6" s="6"/>
      <c r="M6" s="62"/>
      <c r="N6" s="6"/>
      <c r="O6" s="1"/>
      <c r="P6" s="1"/>
    </row>
    <row r="7" spans="1:19" x14ac:dyDescent="0.3">
      <c r="A7" s="168" t="s">
        <v>0</v>
      </c>
      <c r="B7" s="168"/>
      <c r="C7" s="40"/>
      <c r="D7" s="40"/>
      <c r="E7" s="40"/>
      <c r="F7" s="40"/>
      <c r="G7" s="168" t="s">
        <v>1</v>
      </c>
      <c r="H7" s="168"/>
      <c r="I7" s="40"/>
      <c r="J7" s="40"/>
      <c r="K7" s="40"/>
      <c r="L7" s="40"/>
      <c r="M7" s="168" t="s">
        <v>2</v>
      </c>
      <c r="N7" s="168"/>
      <c r="O7" s="11"/>
      <c r="P7" s="6"/>
    </row>
    <row r="8" spans="1:19" x14ac:dyDescent="0.3">
      <c r="A8" s="54"/>
      <c r="B8" s="54"/>
      <c r="C8" s="40"/>
      <c r="D8" s="40"/>
      <c r="E8" s="40"/>
      <c r="F8" s="40"/>
      <c r="G8" s="54"/>
      <c r="H8" s="54"/>
      <c r="I8" s="43"/>
      <c r="J8" s="43"/>
      <c r="K8" s="43"/>
      <c r="L8" s="43"/>
      <c r="M8" s="54"/>
      <c r="N8" s="54"/>
      <c r="O8" s="48"/>
      <c r="P8" s="1"/>
    </row>
    <row r="9" spans="1:19" ht="28.8" x14ac:dyDescent="0.3">
      <c r="A9" s="65" t="s">
        <v>71</v>
      </c>
      <c r="B9" s="58" t="s">
        <v>4</v>
      </c>
      <c r="C9" s="59"/>
      <c r="D9" s="59"/>
      <c r="E9" s="59"/>
      <c r="F9" s="59"/>
      <c r="G9" s="65" t="s">
        <v>71</v>
      </c>
      <c r="H9" s="58" t="s">
        <v>4</v>
      </c>
      <c r="I9" s="59"/>
      <c r="J9" s="59"/>
      <c r="K9" s="59"/>
      <c r="L9" s="59"/>
      <c r="M9" s="65" t="s">
        <v>71</v>
      </c>
      <c r="N9" s="58" t="s">
        <v>4</v>
      </c>
      <c r="O9" s="48"/>
      <c r="P9" s="1"/>
    </row>
    <row r="10" spans="1:19" x14ac:dyDescent="0.3">
      <c r="A10" s="63" t="s">
        <v>68</v>
      </c>
      <c r="B10" s="56"/>
      <c r="C10" s="45">
        <f>COUNTIF(B10,"▲")*0.7+COUNTIF(B10,"○")*0.3+COUNTIF(B10,"□")*0+COUNTIF(B10,"♦")</f>
        <v>0</v>
      </c>
      <c r="D10" s="45" t="str">
        <f>IF(B10="♦","NA",IF(B10="","NA",C10))</f>
        <v>NA</v>
      </c>
      <c r="E10" s="45"/>
      <c r="F10" s="45"/>
      <c r="G10" s="63" t="s">
        <v>75</v>
      </c>
      <c r="H10" s="56"/>
      <c r="I10" s="45">
        <f>COUNTIF(H10,"▲")*1+COUNTIF(H10,"○")*0.6+COUNTIF(H10,"□")*0.3+COUNTIF(H10,"♦")</f>
        <v>0</v>
      </c>
      <c r="J10" s="46" t="str">
        <f>IF(H10="♦","NA",IF(H10="","NA",I10))</f>
        <v>NA</v>
      </c>
      <c r="K10" s="46"/>
      <c r="L10" s="46"/>
      <c r="M10" s="63" t="s">
        <v>78</v>
      </c>
      <c r="N10" s="56"/>
      <c r="O10" s="1">
        <f>COUNTIF(N10,"▲")*1+COUNTIF(N10,"○")*0.6+COUNTIF(N10,"□")*0+COUNTIF(N10,"♦")</f>
        <v>0</v>
      </c>
      <c r="P10" s="47" t="str">
        <f>IF(N10="♦","NA",IF(N10="","NA",O10))</f>
        <v>NA</v>
      </c>
    </row>
    <row r="11" spans="1:19" x14ac:dyDescent="0.3">
      <c r="A11" s="63" t="s">
        <v>69</v>
      </c>
      <c r="B11" s="56"/>
      <c r="C11" s="45">
        <f>COUNTIF(B11,"▲")*0.7+COUNTIF(B11,"○")*0.3+COUNTIF(B11,"□")*0+COUNTIF(B11,"♦")</f>
        <v>0</v>
      </c>
      <c r="D11" s="45" t="str">
        <f>IF(B11="♦","NA",IF(B11="","NA",C11))</f>
        <v>NA</v>
      </c>
      <c r="E11" s="45"/>
      <c r="F11" s="45"/>
      <c r="G11" s="63" t="s">
        <v>76</v>
      </c>
      <c r="H11" s="56"/>
      <c r="I11" s="45">
        <f>COUNTIF(H11,"▲")*1+COUNTIF(H11,"○")*0.6+COUNTIF(H11,"□")*0+COUNTIF(H11,"♦")</f>
        <v>0</v>
      </c>
      <c r="J11" s="46" t="str">
        <f t="shared" ref="J11:J12" si="0">IF(H11="♦","NA",IF(H11="","NA",I11))</f>
        <v>NA</v>
      </c>
      <c r="K11" s="46"/>
      <c r="L11" s="46"/>
      <c r="M11" s="63" t="s">
        <v>79</v>
      </c>
      <c r="N11" s="56"/>
      <c r="O11" s="1">
        <f>COUNTIF(N11,"▲")*1+COUNTIF(N11,"○")*0.6+COUNTIF(N11,"□")*0+COUNTIF(N11,"♦")</f>
        <v>0</v>
      </c>
      <c r="P11" s="47" t="str">
        <f t="shared" ref="P11:P12" si="1">IF(N11="♦","NA",IF(N11="","NA",O11))</f>
        <v>NA</v>
      </c>
    </row>
    <row r="12" spans="1:19" x14ac:dyDescent="0.3">
      <c r="A12" s="64" t="s">
        <v>70</v>
      </c>
      <c r="B12" s="57"/>
      <c r="C12" s="45">
        <f>COUNTIF(B12,"▲")*0.7+COUNTIF(B12,"○")*0.3+COUNTIF(B12,"□")*0+COUNTIF(B12,"♦")</f>
        <v>0</v>
      </c>
      <c r="D12" s="45" t="str">
        <f>IF(B12="♦","NA",IF(B12="","NA",C12))</f>
        <v>NA</v>
      </c>
      <c r="E12" s="45"/>
      <c r="F12" s="45"/>
      <c r="G12" s="64" t="s">
        <v>77</v>
      </c>
      <c r="H12" s="57"/>
      <c r="I12" s="45">
        <f>COUNTIF(H12,"▲")*1+COUNTIF(H12,"○")*0.6+COUNTIF(H12,"□")*0+COUNTIF(H12,"♦")</f>
        <v>0</v>
      </c>
      <c r="J12" s="46" t="str">
        <f t="shared" si="0"/>
        <v>NA</v>
      </c>
      <c r="K12" s="46"/>
      <c r="L12" s="46"/>
      <c r="M12" s="64" t="s">
        <v>80</v>
      </c>
      <c r="N12" s="57"/>
      <c r="O12" s="1">
        <f>COUNTIF(N12,"▲")*1+COUNTIF(N12,"○")*0.6+COUNTIF(N12,"□")*0+COUNTIF(N12,"♦")</f>
        <v>0</v>
      </c>
      <c r="P12" s="47" t="str">
        <f t="shared" si="1"/>
        <v>NA</v>
      </c>
    </row>
    <row r="13" spans="1:19" x14ac:dyDescent="0.3">
      <c r="A13" s="39"/>
      <c r="B13" s="39"/>
      <c r="C13" s="45"/>
      <c r="D13" s="45"/>
      <c r="E13" s="45"/>
      <c r="F13" s="45"/>
      <c r="G13" s="39"/>
      <c r="H13" s="39"/>
      <c r="I13" s="45"/>
      <c r="J13" s="45"/>
      <c r="K13" s="45"/>
      <c r="L13" s="45"/>
      <c r="M13" s="39"/>
      <c r="N13" s="39"/>
      <c r="O13" s="1"/>
      <c r="P13" s="1"/>
    </row>
    <row r="14" spans="1:19" x14ac:dyDescent="0.3">
      <c r="A14" s="66" t="s">
        <v>3</v>
      </c>
      <c r="B14" s="67" t="s">
        <v>4</v>
      </c>
      <c r="C14" s="45"/>
      <c r="D14" s="45"/>
      <c r="E14" s="45"/>
      <c r="F14" s="45"/>
      <c r="G14" s="66" t="s">
        <v>3</v>
      </c>
      <c r="H14" s="67" t="s">
        <v>4</v>
      </c>
      <c r="I14" s="60"/>
      <c r="J14" s="60"/>
      <c r="K14" s="60"/>
      <c r="L14" s="60"/>
      <c r="M14" s="66" t="s">
        <v>3</v>
      </c>
      <c r="N14" s="67" t="s">
        <v>4</v>
      </c>
      <c r="O14" s="49"/>
      <c r="P14" s="1"/>
    </row>
    <row r="15" spans="1:19" x14ac:dyDescent="0.3">
      <c r="A15" s="161">
        <v>1.1000000000000001</v>
      </c>
      <c r="B15" s="56"/>
      <c r="C15" s="45">
        <f t="shared" ref="C15:C32" si="2">COUNTIF(B15,"▲")*1+COUNTIF(B15,"○")*0.5+COUNTIF(B15,"□")*0+COUNTIF(B15,"♦")</f>
        <v>0</v>
      </c>
      <c r="D15" s="45" t="str">
        <f t="shared" ref="D15:D32" si="3">IF(B15="♦","NA",IF(B15="","NA",C15))</f>
        <v>NA</v>
      </c>
      <c r="E15" s="45"/>
      <c r="F15" s="45"/>
      <c r="G15" s="68" t="s">
        <v>30</v>
      </c>
      <c r="H15" s="56"/>
      <c r="I15" s="45">
        <f>COUNTIF(H15,"▲")*1+COUNTIF(H15,"○")*0.5+COUNTIF(H15,"□")*0+COUNTIF(H15,"♦")</f>
        <v>0</v>
      </c>
      <c r="J15" s="45" t="str">
        <f>IF(H15="♦","NA",IF(H15="","NA",I15))</f>
        <v>NA</v>
      </c>
      <c r="K15" s="45"/>
      <c r="L15" s="45"/>
      <c r="M15" s="159">
        <v>1.1000000000000001</v>
      </c>
      <c r="N15" s="56"/>
      <c r="O15" s="1">
        <f>COUNTIF(N15,"▲")*1+COUNTIF(N15,"○")*0.5+COUNTIF(N15,"□")*0+COUNTIF(N15,"♦")</f>
        <v>0</v>
      </c>
      <c r="P15" s="47" t="str">
        <f>IF(N15="♦","NA",IF(N15="","NA",O15))</f>
        <v>NA</v>
      </c>
    </row>
    <row r="16" spans="1:19" x14ac:dyDescent="0.3">
      <c r="A16" s="161">
        <v>1.2</v>
      </c>
      <c r="B16" s="56"/>
      <c r="C16" s="45">
        <f t="shared" si="2"/>
        <v>0</v>
      </c>
      <c r="D16" s="45" t="str">
        <f t="shared" si="3"/>
        <v>NA</v>
      </c>
      <c r="E16" s="45"/>
      <c r="F16" s="45"/>
      <c r="G16" s="68" t="s">
        <v>31</v>
      </c>
      <c r="H16" s="56"/>
      <c r="I16" s="45">
        <f>COUNTIF(H16,"▲")*1+COUNTIF(H16,"○")*0.5+COUNTIF(H16,"□")*0+COUNTIF(H16,"♦")</f>
        <v>0</v>
      </c>
      <c r="J16" s="45" t="str">
        <f t="shared" ref="J16:J34" si="4">IF(H16="♦","NA",IF(H16="","NA",I16))</f>
        <v>NA</v>
      </c>
      <c r="K16" s="45"/>
      <c r="L16" s="45"/>
      <c r="M16" s="159">
        <v>1.2</v>
      </c>
      <c r="N16" s="56"/>
      <c r="O16" s="1">
        <f t="shared" ref="O16:O33" si="5">COUNTIF(N16,"▲")*1+COUNTIF(N16,"○")*0.5+COUNTIF(N16,"□")*0+COUNTIF(N16,"♦")</f>
        <v>0</v>
      </c>
      <c r="P16" s="47" t="str">
        <f>IF(N16="♦","NA",IF(N16="","NA",O16))</f>
        <v>NA</v>
      </c>
    </row>
    <row r="17" spans="1:16" x14ac:dyDescent="0.3">
      <c r="A17" s="162">
        <v>1.3</v>
      </c>
      <c r="B17" s="56"/>
      <c r="C17" s="45">
        <f t="shared" si="2"/>
        <v>0</v>
      </c>
      <c r="D17" s="45" t="str">
        <f t="shared" si="3"/>
        <v>NA</v>
      </c>
      <c r="E17" s="45"/>
      <c r="F17" s="45"/>
      <c r="G17" s="68" t="s">
        <v>32</v>
      </c>
      <c r="H17" s="56"/>
      <c r="I17" s="45">
        <f t="shared" ref="I17:I34" si="6">COUNTIF(H17,"▲")*1+COUNTIF(H17,"○")*0.5+COUNTIF(H17,"□")*0+COUNTIF(H17,"♦")</f>
        <v>0</v>
      </c>
      <c r="J17" s="45" t="str">
        <f t="shared" si="4"/>
        <v>NA</v>
      </c>
      <c r="K17" s="45"/>
      <c r="L17" s="45"/>
      <c r="M17" s="70" t="s">
        <v>35</v>
      </c>
      <c r="N17" s="56"/>
      <c r="O17" s="1">
        <f t="shared" si="5"/>
        <v>0</v>
      </c>
      <c r="P17" s="47" t="str">
        <f>IF(N17="♦","NA",IF(N17="","NA",O17))</f>
        <v>NA</v>
      </c>
    </row>
    <row r="18" spans="1:16" x14ac:dyDescent="0.3">
      <c r="A18" s="63" t="s">
        <v>15</v>
      </c>
      <c r="B18" s="56"/>
      <c r="C18" s="45">
        <f t="shared" si="2"/>
        <v>0</v>
      </c>
      <c r="D18" s="45" t="str">
        <f t="shared" si="3"/>
        <v>NA</v>
      </c>
      <c r="E18" s="45"/>
      <c r="F18" s="45"/>
      <c r="G18" s="68" t="s">
        <v>33</v>
      </c>
      <c r="H18" s="56"/>
      <c r="I18" s="45">
        <f t="shared" si="6"/>
        <v>0</v>
      </c>
      <c r="J18" s="45" t="str">
        <f t="shared" si="4"/>
        <v>NA</v>
      </c>
      <c r="K18" s="45"/>
      <c r="L18" s="45"/>
      <c r="M18" s="70" t="s">
        <v>36</v>
      </c>
      <c r="N18" s="56"/>
      <c r="O18" s="1">
        <f t="shared" si="5"/>
        <v>0</v>
      </c>
      <c r="P18" s="47" t="str">
        <f>IF(N18="♦","NA",IF(N18="","NA",O18))</f>
        <v>NA</v>
      </c>
    </row>
    <row r="19" spans="1:16" x14ac:dyDescent="0.3">
      <c r="A19" s="63" t="s">
        <v>16</v>
      </c>
      <c r="B19" s="56"/>
      <c r="C19" s="45">
        <f t="shared" si="2"/>
        <v>0</v>
      </c>
      <c r="D19" s="45" t="str">
        <f t="shared" si="3"/>
        <v>NA</v>
      </c>
      <c r="E19" s="45"/>
      <c r="F19" s="45"/>
      <c r="G19" s="68" t="s">
        <v>34</v>
      </c>
      <c r="H19" s="56"/>
      <c r="I19" s="45">
        <f t="shared" si="6"/>
        <v>0</v>
      </c>
      <c r="J19" s="45" t="str">
        <f t="shared" si="4"/>
        <v>NA</v>
      </c>
      <c r="K19" s="45"/>
      <c r="L19" s="45"/>
      <c r="M19" s="70" t="s">
        <v>15</v>
      </c>
      <c r="N19" s="56"/>
      <c r="O19" s="1">
        <f t="shared" si="5"/>
        <v>0</v>
      </c>
      <c r="P19" s="47" t="str">
        <f t="shared" ref="P19:P33" si="7">IF(N19="♦","NA",IF(N19="","NA",O19))</f>
        <v>NA</v>
      </c>
    </row>
    <row r="20" spans="1:16" x14ac:dyDescent="0.3">
      <c r="A20" s="63" t="s">
        <v>17</v>
      </c>
      <c r="B20" s="56"/>
      <c r="C20" s="45">
        <f t="shared" si="2"/>
        <v>0</v>
      </c>
      <c r="D20" s="45" t="str">
        <f t="shared" si="3"/>
        <v>NA</v>
      </c>
      <c r="E20" s="45"/>
      <c r="F20" s="45"/>
      <c r="G20" s="68" t="s">
        <v>73</v>
      </c>
      <c r="H20" s="56"/>
      <c r="I20" s="45">
        <f t="shared" si="6"/>
        <v>0</v>
      </c>
      <c r="J20" s="45" t="str">
        <f t="shared" si="4"/>
        <v>NA</v>
      </c>
      <c r="K20" s="45"/>
      <c r="L20" s="45"/>
      <c r="M20" s="70" t="s">
        <v>16</v>
      </c>
      <c r="N20" s="56"/>
      <c r="O20" s="1">
        <f t="shared" si="5"/>
        <v>0</v>
      </c>
      <c r="P20" s="47" t="str">
        <f t="shared" si="7"/>
        <v>NA</v>
      </c>
    </row>
    <row r="21" spans="1:16" x14ac:dyDescent="0.3">
      <c r="A21" s="63" t="s">
        <v>18</v>
      </c>
      <c r="B21" s="56"/>
      <c r="C21" s="45">
        <f t="shared" si="2"/>
        <v>0</v>
      </c>
      <c r="D21" s="45" t="str">
        <f t="shared" si="3"/>
        <v>NA</v>
      </c>
      <c r="E21" s="45"/>
      <c r="F21" s="45"/>
      <c r="G21" s="68" t="s">
        <v>35</v>
      </c>
      <c r="H21" s="56"/>
      <c r="I21" s="45">
        <f t="shared" si="6"/>
        <v>0</v>
      </c>
      <c r="J21" s="45" t="str">
        <f t="shared" si="4"/>
        <v>NA</v>
      </c>
      <c r="K21" s="45"/>
      <c r="L21" s="45"/>
      <c r="M21" s="70" t="s">
        <v>46</v>
      </c>
      <c r="N21" s="56"/>
      <c r="O21" s="1">
        <f t="shared" si="5"/>
        <v>0</v>
      </c>
      <c r="P21" s="47" t="str">
        <f t="shared" si="7"/>
        <v>NA</v>
      </c>
    </row>
    <row r="22" spans="1:16" x14ac:dyDescent="0.3">
      <c r="A22" s="63" t="s">
        <v>74</v>
      </c>
      <c r="B22" s="56"/>
      <c r="C22" s="45">
        <f t="shared" si="2"/>
        <v>0</v>
      </c>
      <c r="D22" s="45" t="str">
        <f t="shared" si="3"/>
        <v>NA</v>
      </c>
      <c r="E22" s="45"/>
      <c r="F22" s="45"/>
      <c r="G22" s="68" t="s">
        <v>36</v>
      </c>
      <c r="H22" s="56"/>
      <c r="I22" s="45">
        <f t="shared" si="6"/>
        <v>0</v>
      </c>
      <c r="J22" s="45" t="str">
        <f t="shared" si="4"/>
        <v>NA</v>
      </c>
      <c r="K22" s="45"/>
      <c r="L22" s="45"/>
      <c r="M22" s="159">
        <v>2.2000000000000002</v>
      </c>
      <c r="N22" s="56"/>
      <c r="O22" s="1">
        <f t="shared" si="5"/>
        <v>0</v>
      </c>
      <c r="P22" s="47" t="str">
        <f t="shared" si="7"/>
        <v>NA</v>
      </c>
    </row>
    <row r="23" spans="1:16" x14ac:dyDescent="0.3">
      <c r="A23" s="63" t="s">
        <v>107</v>
      </c>
      <c r="B23" s="56"/>
      <c r="C23" s="45">
        <f t="shared" si="2"/>
        <v>0</v>
      </c>
      <c r="D23" s="45" t="str">
        <f t="shared" si="3"/>
        <v>NA</v>
      </c>
      <c r="E23" s="45"/>
      <c r="F23" s="45"/>
      <c r="G23" s="68" t="s">
        <v>37</v>
      </c>
      <c r="H23" s="56"/>
      <c r="I23" s="45">
        <f t="shared" si="6"/>
        <v>0</v>
      </c>
      <c r="J23" s="45" t="str">
        <f t="shared" si="4"/>
        <v>NA</v>
      </c>
      <c r="K23" s="45"/>
      <c r="L23" s="45"/>
      <c r="M23" s="159">
        <v>2.2999999999999998</v>
      </c>
      <c r="N23" s="56"/>
      <c r="O23" s="1">
        <f t="shared" si="5"/>
        <v>0</v>
      </c>
      <c r="P23" s="47" t="str">
        <f>IF(N23="♦","NA",IF(N23="","NA",O23))</f>
        <v>NA</v>
      </c>
    </row>
    <row r="24" spans="1:16" x14ac:dyDescent="0.3">
      <c r="A24" s="63" t="s">
        <v>19</v>
      </c>
      <c r="B24" s="56"/>
      <c r="C24" s="45">
        <f t="shared" si="2"/>
        <v>0</v>
      </c>
      <c r="D24" s="45" t="str">
        <f t="shared" si="3"/>
        <v>NA</v>
      </c>
      <c r="E24" s="45"/>
      <c r="F24" s="45"/>
      <c r="G24" s="68" t="s">
        <v>38</v>
      </c>
      <c r="H24" s="56"/>
      <c r="I24" s="45">
        <f t="shared" si="6"/>
        <v>0</v>
      </c>
      <c r="J24" s="45" t="str">
        <f t="shared" si="4"/>
        <v>NA</v>
      </c>
      <c r="K24" s="45"/>
      <c r="L24" s="45"/>
      <c r="M24" s="159">
        <v>2.4</v>
      </c>
      <c r="N24" s="56"/>
      <c r="O24" s="1">
        <f t="shared" si="5"/>
        <v>0</v>
      </c>
      <c r="P24" s="47" t="str">
        <f t="shared" si="7"/>
        <v>NA</v>
      </c>
    </row>
    <row r="25" spans="1:16" x14ac:dyDescent="0.3">
      <c r="A25" s="63" t="s">
        <v>20</v>
      </c>
      <c r="B25" s="56"/>
      <c r="C25" s="45">
        <f t="shared" si="2"/>
        <v>0</v>
      </c>
      <c r="D25" s="45" t="str">
        <f t="shared" si="3"/>
        <v>NA</v>
      </c>
      <c r="E25" s="45"/>
      <c r="F25" s="45"/>
      <c r="G25" s="68" t="s">
        <v>15</v>
      </c>
      <c r="H25" s="56"/>
      <c r="I25" s="45">
        <f t="shared" si="6"/>
        <v>0</v>
      </c>
      <c r="J25" s="45" t="str">
        <f t="shared" si="4"/>
        <v>NA</v>
      </c>
      <c r="K25" s="45"/>
      <c r="L25" s="45"/>
      <c r="M25" s="159">
        <v>2.5</v>
      </c>
      <c r="N25" s="56"/>
      <c r="O25" s="1">
        <f t="shared" si="5"/>
        <v>0</v>
      </c>
      <c r="P25" s="47" t="str">
        <f t="shared" si="7"/>
        <v>NA</v>
      </c>
    </row>
    <row r="26" spans="1:16" x14ac:dyDescent="0.3">
      <c r="A26" s="161">
        <v>2.4</v>
      </c>
      <c r="B26" s="56"/>
      <c r="C26" s="45">
        <f t="shared" si="2"/>
        <v>0</v>
      </c>
      <c r="D26" s="45" t="str">
        <f t="shared" si="3"/>
        <v>NA</v>
      </c>
      <c r="E26" s="45"/>
      <c r="F26" s="45"/>
      <c r="G26" s="68" t="s">
        <v>16</v>
      </c>
      <c r="H26" s="56"/>
      <c r="I26" s="45">
        <f t="shared" si="6"/>
        <v>0</v>
      </c>
      <c r="J26" s="45" t="str">
        <f t="shared" si="4"/>
        <v>NA</v>
      </c>
      <c r="K26" s="45"/>
      <c r="L26" s="45"/>
      <c r="M26" s="159">
        <v>2.6</v>
      </c>
      <c r="N26" s="56"/>
      <c r="O26" s="1">
        <f t="shared" si="5"/>
        <v>0</v>
      </c>
      <c r="P26" s="47" t="str">
        <f t="shared" si="7"/>
        <v>NA</v>
      </c>
    </row>
    <row r="27" spans="1:16" x14ac:dyDescent="0.3">
      <c r="A27" s="161">
        <v>2.5</v>
      </c>
      <c r="B27" s="56"/>
      <c r="C27" s="45">
        <f t="shared" si="2"/>
        <v>0</v>
      </c>
      <c r="D27" s="45" t="str">
        <f t="shared" si="3"/>
        <v>NA</v>
      </c>
      <c r="E27" s="45"/>
      <c r="F27" s="45"/>
      <c r="G27" s="68" t="s">
        <v>17</v>
      </c>
      <c r="H27" s="56"/>
      <c r="I27" s="45">
        <f t="shared" si="6"/>
        <v>0</v>
      </c>
      <c r="J27" s="45" t="str">
        <f t="shared" si="4"/>
        <v>NA</v>
      </c>
      <c r="K27" s="45"/>
      <c r="L27" s="45"/>
      <c r="M27" s="159">
        <v>2.7</v>
      </c>
      <c r="N27" s="56"/>
      <c r="O27" s="1">
        <f t="shared" si="5"/>
        <v>0</v>
      </c>
      <c r="P27" s="47" t="str">
        <f t="shared" si="7"/>
        <v>NA</v>
      </c>
    </row>
    <row r="28" spans="1:16" x14ac:dyDescent="0.3">
      <c r="A28" s="63" t="s">
        <v>24</v>
      </c>
      <c r="B28" s="56"/>
      <c r="C28" s="45">
        <f t="shared" si="2"/>
        <v>0</v>
      </c>
      <c r="D28" s="45" t="str">
        <f t="shared" si="3"/>
        <v>NA</v>
      </c>
      <c r="E28" s="45"/>
      <c r="F28" s="45"/>
      <c r="G28" s="68" t="s">
        <v>18</v>
      </c>
      <c r="H28" s="56"/>
      <c r="I28" s="45">
        <f t="shared" si="6"/>
        <v>0</v>
      </c>
      <c r="J28" s="45" t="str">
        <f t="shared" si="4"/>
        <v>NA</v>
      </c>
      <c r="K28" s="45"/>
      <c r="L28" s="45"/>
      <c r="M28" s="159">
        <v>3.1</v>
      </c>
      <c r="N28" s="56"/>
      <c r="O28" s="1">
        <f t="shared" si="5"/>
        <v>0</v>
      </c>
      <c r="P28" s="47" t="str">
        <f>IF(N28="♦","NA",IF(N28="","NA",O28))</f>
        <v>NA</v>
      </c>
    </row>
    <row r="29" spans="1:16" x14ac:dyDescent="0.3">
      <c r="A29" s="63" t="s">
        <v>25</v>
      </c>
      <c r="B29" s="56"/>
      <c r="C29" s="45">
        <f t="shared" si="2"/>
        <v>0</v>
      </c>
      <c r="D29" s="45" t="str">
        <f t="shared" si="3"/>
        <v>NA</v>
      </c>
      <c r="E29" s="45"/>
      <c r="F29" s="45"/>
      <c r="G29" s="68" t="s">
        <v>74</v>
      </c>
      <c r="H29" s="56"/>
      <c r="I29" s="45">
        <f t="shared" si="6"/>
        <v>0</v>
      </c>
      <c r="J29" s="45" t="str">
        <f t="shared" si="4"/>
        <v>NA</v>
      </c>
      <c r="K29" s="45"/>
      <c r="L29" s="45"/>
      <c r="M29" s="70" t="s">
        <v>42</v>
      </c>
      <c r="N29" s="56"/>
      <c r="O29" s="1">
        <f t="shared" si="5"/>
        <v>0</v>
      </c>
      <c r="P29" s="47" t="str">
        <f t="shared" si="7"/>
        <v>NA</v>
      </c>
    </row>
    <row r="30" spans="1:16" x14ac:dyDescent="0.3">
      <c r="A30" s="161">
        <v>3.1</v>
      </c>
      <c r="B30" s="56"/>
      <c r="C30" s="45">
        <f t="shared" si="2"/>
        <v>0</v>
      </c>
      <c r="D30" s="45" t="str">
        <f t="shared" si="3"/>
        <v>NA</v>
      </c>
      <c r="E30" s="45"/>
      <c r="F30" s="45"/>
      <c r="G30" s="68" t="s">
        <v>40</v>
      </c>
      <c r="H30" s="56"/>
      <c r="I30" s="45">
        <f t="shared" si="6"/>
        <v>0</v>
      </c>
      <c r="J30" s="45" t="str">
        <f t="shared" si="4"/>
        <v>NA</v>
      </c>
      <c r="K30" s="45"/>
      <c r="L30" s="45"/>
      <c r="M30" s="70" t="s">
        <v>44</v>
      </c>
      <c r="N30" s="56"/>
      <c r="O30" s="1">
        <f t="shared" si="5"/>
        <v>0</v>
      </c>
      <c r="P30" s="47" t="str">
        <f t="shared" si="7"/>
        <v>NA</v>
      </c>
    </row>
    <row r="31" spans="1:16" x14ac:dyDescent="0.3">
      <c r="A31" s="161">
        <v>3.2</v>
      </c>
      <c r="B31" s="56"/>
      <c r="C31" s="45">
        <f t="shared" si="2"/>
        <v>0</v>
      </c>
      <c r="D31" s="45" t="str">
        <f t="shared" si="3"/>
        <v>NA</v>
      </c>
      <c r="E31" s="45"/>
      <c r="F31" s="45"/>
      <c r="G31" s="68" t="s">
        <v>41</v>
      </c>
      <c r="H31" s="56"/>
      <c r="I31" s="45">
        <f t="shared" si="6"/>
        <v>0</v>
      </c>
      <c r="J31" s="45" t="str">
        <f t="shared" si="4"/>
        <v>NA</v>
      </c>
      <c r="K31" s="45"/>
      <c r="L31" s="45"/>
      <c r="M31" s="70" t="s">
        <v>43</v>
      </c>
      <c r="N31" s="56"/>
      <c r="O31" s="1">
        <f t="shared" si="5"/>
        <v>0</v>
      </c>
      <c r="P31" s="47" t="str">
        <f t="shared" si="7"/>
        <v>NA</v>
      </c>
    </row>
    <row r="32" spans="1:16" x14ac:dyDescent="0.3">
      <c r="A32" s="163">
        <v>3.3</v>
      </c>
      <c r="B32" s="57"/>
      <c r="C32" s="45">
        <f t="shared" si="2"/>
        <v>0</v>
      </c>
      <c r="D32" s="45" t="str">
        <f t="shared" si="3"/>
        <v>NA</v>
      </c>
      <c r="E32" s="45"/>
      <c r="F32" s="45"/>
      <c r="G32" s="68" t="s">
        <v>42</v>
      </c>
      <c r="H32" s="56"/>
      <c r="I32" s="45">
        <f t="shared" si="6"/>
        <v>0</v>
      </c>
      <c r="J32" s="45" t="str">
        <f t="shared" si="4"/>
        <v>NA</v>
      </c>
      <c r="K32" s="45"/>
      <c r="L32" s="45"/>
      <c r="M32" s="70" t="s">
        <v>92</v>
      </c>
      <c r="N32" s="56"/>
      <c r="O32" s="1">
        <f t="shared" si="5"/>
        <v>0</v>
      </c>
      <c r="P32" s="47" t="str">
        <f t="shared" si="7"/>
        <v>NA</v>
      </c>
    </row>
    <row r="33" spans="1:16" x14ac:dyDescent="0.3">
      <c r="A33" s="44"/>
      <c r="B33" s="39"/>
      <c r="C33" s="61"/>
      <c r="D33" s="61"/>
      <c r="E33" s="61"/>
      <c r="F33" s="61"/>
      <c r="G33" s="68" t="s">
        <v>44</v>
      </c>
      <c r="H33" s="56"/>
      <c r="I33" s="45">
        <f t="shared" si="6"/>
        <v>0</v>
      </c>
      <c r="J33" s="45" t="str">
        <f t="shared" si="4"/>
        <v>NA</v>
      </c>
      <c r="K33" s="45"/>
      <c r="L33" s="45"/>
      <c r="M33" s="160">
        <v>3.3</v>
      </c>
      <c r="N33" s="57"/>
      <c r="O33" s="1">
        <f t="shared" si="5"/>
        <v>0</v>
      </c>
      <c r="P33" s="47" t="str">
        <f t="shared" si="7"/>
        <v>NA</v>
      </c>
    </row>
    <row r="34" spans="1:16" x14ac:dyDescent="0.3">
      <c r="A34" s="39"/>
      <c r="B34" s="39"/>
      <c r="C34" s="61"/>
      <c r="D34" s="61"/>
      <c r="E34" s="61"/>
      <c r="F34" s="61"/>
      <c r="G34" s="69" t="s">
        <v>43</v>
      </c>
      <c r="H34" s="57"/>
      <c r="I34" s="45">
        <f t="shared" si="6"/>
        <v>0</v>
      </c>
      <c r="J34" s="45" t="str">
        <f t="shared" si="4"/>
        <v>NA</v>
      </c>
      <c r="K34" s="45"/>
      <c r="L34" s="45"/>
      <c r="M34" s="39"/>
      <c r="N34" s="39"/>
      <c r="O34" s="1"/>
      <c r="P34" s="1"/>
    </row>
    <row r="35" spans="1:16" x14ac:dyDescent="0.3">
      <c r="A35" s="39"/>
      <c r="B35" s="39"/>
      <c r="C35" s="45"/>
      <c r="D35" s="45"/>
      <c r="E35" s="45"/>
      <c r="F35" s="45"/>
      <c r="G35" s="55"/>
      <c r="H35" s="41"/>
      <c r="I35" s="45"/>
      <c r="J35" s="45"/>
      <c r="K35" s="45"/>
      <c r="L35" s="45"/>
      <c r="M35" s="39"/>
      <c r="N35" s="39"/>
      <c r="O35" s="38"/>
      <c r="P35" s="38"/>
    </row>
    <row r="36" spans="1:16" ht="18" x14ac:dyDescent="0.35">
      <c r="A36" s="6"/>
      <c r="B36" s="6"/>
      <c r="C36" s="1"/>
      <c r="D36" s="1"/>
      <c r="E36" s="1"/>
      <c r="F36" s="1"/>
      <c r="G36" s="6"/>
      <c r="H36" s="6"/>
      <c r="I36" s="1"/>
      <c r="J36" s="1"/>
      <c r="K36" s="1"/>
      <c r="L36" s="1"/>
      <c r="M36" s="6"/>
      <c r="N36" s="6"/>
      <c r="O36" s="8"/>
      <c r="P36" s="6"/>
    </row>
    <row r="37" spans="1:16" ht="18" x14ac:dyDescent="0.35">
      <c r="A37" s="6"/>
      <c r="B37" s="6"/>
      <c r="C37" s="42"/>
      <c r="D37" s="42"/>
      <c r="E37" s="42"/>
      <c r="F37" s="42"/>
      <c r="G37" s="6"/>
      <c r="H37" s="6"/>
      <c r="I37" s="1"/>
      <c r="J37" s="1"/>
      <c r="K37" s="1"/>
      <c r="L37" s="1"/>
      <c r="M37" s="6"/>
      <c r="N37" s="6"/>
      <c r="O37" s="8"/>
      <c r="P37" s="6"/>
    </row>
    <row r="38" spans="1:16" ht="18" x14ac:dyDescent="0.35">
      <c r="A38" s="6"/>
      <c r="B38" s="6"/>
      <c r="C38" s="42"/>
      <c r="D38" s="42"/>
      <c r="E38" s="42"/>
      <c r="F38" s="42"/>
      <c r="G38" s="42"/>
      <c r="H38" s="6"/>
      <c r="I38" s="1"/>
      <c r="J38" s="1"/>
      <c r="K38" s="1"/>
      <c r="L38" s="1"/>
      <c r="M38" s="6"/>
      <c r="N38" s="6"/>
      <c r="O38" s="8"/>
      <c r="P38" s="6"/>
    </row>
    <row r="39" spans="1:16" ht="18" x14ac:dyDescent="0.35">
      <c r="A39" s="6"/>
      <c r="B39" s="6"/>
      <c r="C39" s="42"/>
      <c r="D39" s="42"/>
      <c r="E39" s="42"/>
      <c r="F39" s="42"/>
      <c r="G39" s="42"/>
      <c r="H39" s="6"/>
      <c r="I39" s="1"/>
      <c r="J39" s="1"/>
      <c r="K39" s="1"/>
      <c r="L39" s="1"/>
      <c r="M39" s="6"/>
      <c r="N39" s="6"/>
      <c r="O39" s="8"/>
      <c r="P39" s="6"/>
    </row>
    <row r="40" spans="1:16" x14ac:dyDescent="0.3">
      <c r="A40" s="6"/>
      <c r="B40" s="6"/>
      <c r="C40" s="42"/>
      <c r="D40" s="42"/>
      <c r="E40" s="42"/>
      <c r="F40" s="42"/>
      <c r="G40" s="42"/>
      <c r="H40" s="6"/>
      <c r="I40" s="38"/>
      <c r="J40" s="38"/>
      <c r="K40" s="38"/>
      <c r="L40" s="38"/>
      <c r="M40" s="6"/>
      <c r="N40" s="6"/>
      <c r="O40" s="6"/>
      <c r="P40" s="6"/>
    </row>
    <row r="41" spans="1:16" x14ac:dyDescent="0.3">
      <c r="A41" s="6"/>
      <c r="B41" s="6"/>
      <c r="C41" s="42"/>
      <c r="D41" s="42"/>
      <c r="E41" s="42"/>
      <c r="F41" s="42"/>
      <c r="G41" s="42"/>
      <c r="H41" s="6"/>
      <c r="I41" s="38"/>
      <c r="J41" s="38"/>
      <c r="K41" s="38"/>
      <c r="L41" s="38"/>
      <c r="M41" s="6"/>
      <c r="N41" s="6"/>
      <c r="O41" s="6"/>
      <c r="P41" s="6"/>
    </row>
    <row r="42" spans="1:16" x14ac:dyDescent="0.3">
      <c r="A42" s="6"/>
      <c r="B42" s="6"/>
      <c r="C42" s="42"/>
      <c r="D42" s="42"/>
      <c r="E42" s="42"/>
      <c r="F42" s="42"/>
      <c r="G42" s="42"/>
      <c r="H42" s="6"/>
      <c r="I42" s="6"/>
      <c r="J42" s="6"/>
      <c r="K42" s="6"/>
      <c r="L42" s="6"/>
      <c r="M42" s="6"/>
      <c r="N42" s="6"/>
      <c r="O42" s="6"/>
      <c r="P42" s="6"/>
    </row>
    <row r="43" spans="1:16" x14ac:dyDescent="0.3">
      <c r="A43" s="6"/>
      <c r="B43" s="6"/>
      <c r="C43" s="42"/>
      <c r="D43" s="42"/>
      <c r="E43" s="42"/>
      <c r="F43" s="42"/>
      <c r="G43" s="42"/>
      <c r="H43" s="6"/>
      <c r="I43" s="6"/>
      <c r="J43" s="6"/>
      <c r="K43" s="6"/>
      <c r="L43" s="6"/>
      <c r="M43" s="6"/>
      <c r="N43" s="6"/>
      <c r="O43" s="31"/>
      <c r="P43" s="6"/>
    </row>
    <row r="44" spans="1:16" x14ac:dyDescent="0.3">
      <c r="A44" s="6"/>
      <c r="B44" s="6"/>
      <c r="C44" s="42"/>
      <c r="D44" s="42"/>
      <c r="E44" s="42"/>
      <c r="F44" s="42"/>
      <c r="G44" s="42"/>
      <c r="H44" s="6"/>
      <c r="I44" s="6"/>
      <c r="J44" s="6"/>
      <c r="K44" s="6"/>
      <c r="L44" s="6"/>
      <c r="M44" s="6"/>
      <c r="N44" s="6"/>
      <c r="O44" s="6"/>
      <c r="P44" s="6"/>
    </row>
    <row r="45" spans="1:16" x14ac:dyDescent="0.3">
      <c r="A45" s="6"/>
      <c r="B45" s="6"/>
      <c r="C45" s="42"/>
      <c r="D45" s="42"/>
      <c r="E45" s="42"/>
      <c r="F45" s="42"/>
      <c r="G45" s="42"/>
      <c r="H45" s="6"/>
      <c r="I45" s="6"/>
      <c r="J45" s="6"/>
      <c r="K45" s="6"/>
      <c r="L45" s="6"/>
      <c r="M45" s="6"/>
      <c r="N45" s="6"/>
      <c r="O45" s="6"/>
      <c r="P45" s="6"/>
    </row>
    <row r="46" spans="1:16" x14ac:dyDescent="0.3">
      <c r="A46" s="6"/>
      <c r="B46" s="6"/>
      <c r="C46" s="42"/>
      <c r="D46" s="42"/>
      <c r="E46" s="42"/>
      <c r="F46" s="42"/>
      <c r="G46" s="42"/>
      <c r="H46" s="6"/>
      <c r="I46" s="6"/>
      <c r="J46" s="6"/>
      <c r="K46" s="6"/>
      <c r="L46" s="6"/>
      <c r="M46" s="6"/>
      <c r="N46" s="6"/>
      <c r="O46" s="6"/>
      <c r="P46" s="6"/>
    </row>
    <row r="47" spans="1:16" x14ac:dyDescent="0.3">
      <c r="A47" s="6"/>
      <c r="B47" s="6"/>
      <c r="C47" s="42"/>
      <c r="D47" s="42"/>
      <c r="E47" s="42"/>
      <c r="F47" s="42"/>
      <c r="G47" s="42"/>
      <c r="H47" s="6"/>
      <c r="I47" s="6"/>
      <c r="J47" s="6"/>
      <c r="K47" s="6"/>
      <c r="L47" s="6"/>
      <c r="M47" s="6"/>
      <c r="N47" s="6"/>
      <c r="O47" s="6"/>
      <c r="P47" s="6"/>
    </row>
    <row r="48" spans="1:16" x14ac:dyDescent="0.3">
      <c r="A48" s="6"/>
      <c r="B48" s="6"/>
      <c r="C48" s="42"/>
      <c r="D48" s="42"/>
      <c r="E48" s="42"/>
      <c r="F48" s="42"/>
      <c r="G48" s="42"/>
      <c r="H48" s="6"/>
      <c r="I48" s="6"/>
      <c r="J48" s="6"/>
      <c r="K48" s="6"/>
      <c r="L48" s="6"/>
      <c r="M48" s="6"/>
      <c r="N48" s="6"/>
      <c r="O48" s="6"/>
      <c r="P48" s="6"/>
    </row>
    <row r="49" spans="1:16" x14ac:dyDescent="0.3">
      <c r="A49" s="6"/>
      <c r="B49" s="6"/>
      <c r="C49" s="6"/>
      <c r="D49" s="6"/>
      <c r="E49" s="6"/>
      <c r="F49" s="6"/>
      <c r="G49" s="42"/>
      <c r="H49" s="6"/>
      <c r="I49" s="6"/>
      <c r="J49" s="6"/>
      <c r="K49" s="6"/>
      <c r="L49" s="6"/>
      <c r="M49" s="6"/>
      <c r="N49" s="6"/>
      <c r="O49" s="6"/>
      <c r="P49" s="6"/>
    </row>
    <row r="50" spans="1:16" x14ac:dyDescent="0.3">
      <c r="A50" s="6"/>
      <c r="B50" s="6"/>
      <c r="C50" s="6"/>
      <c r="D50" s="6"/>
      <c r="E50" s="6"/>
      <c r="F50" s="6"/>
      <c r="G50" s="6"/>
      <c r="H50" s="6"/>
      <c r="I50" s="6"/>
      <c r="J50" s="6"/>
      <c r="K50" s="6"/>
      <c r="L50" s="6"/>
      <c r="M50" s="6"/>
      <c r="N50" s="6"/>
      <c r="O50" s="6"/>
      <c r="P50" s="6"/>
    </row>
    <row r="51" spans="1:16" x14ac:dyDescent="0.3">
      <c r="A51" s="6"/>
      <c r="B51" s="6"/>
      <c r="C51" s="6"/>
      <c r="D51" s="6"/>
      <c r="E51" s="6"/>
      <c r="F51" s="6"/>
      <c r="G51" s="6"/>
      <c r="H51" s="6"/>
      <c r="I51" s="6"/>
      <c r="J51" s="6"/>
      <c r="K51" s="6"/>
      <c r="L51" s="6"/>
      <c r="M51" s="6"/>
      <c r="N51" s="6"/>
      <c r="O51" s="6"/>
      <c r="P51" s="6"/>
    </row>
    <row r="54" spans="1:16" x14ac:dyDescent="0.3">
      <c r="M54" s="7"/>
    </row>
    <row r="55" spans="1:16" x14ac:dyDescent="0.3">
      <c r="H55" s="7"/>
      <c r="I55" s="7"/>
      <c r="J55" s="7"/>
      <c r="K55" s="7"/>
      <c r="L55" s="7"/>
    </row>
  </sheetData>
  <sortState ref="A76:J79">
    <sortCondition ref="A76"/>
  </sortState>
  <mergeCells count="4">
    <mergeCell ref="B1:N4"/>
    <mergeCell ref="A7:B7"/>
    <mergeCell ref="G7:H7"/>
    <mergeCell ref="M7:N7"/>
  </mergeCells>
  <pageMargins left="0.70833333333333337" right="0.64166666666666672" top="0.75" bottom="0.3916666666666666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'Menu déroulant'!$A$3:$D$3</xm:f>
          </x14:formula1>
          <xm:sqref>H10:H12 H15:H34 B15:B32 B10:B12 N15:N33 N10:N12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W109"/>
  <sheetViews>
    <sheetView zoomScaleNormal="100" zoomScaleSheetLayoutView="100" zoomScalePageLayoutView="70" workbookViewId="0">
      <selection activeCell="P9" sqref="P9"/>
    </sheetView>
  </sheetViews>
  <sheetFormatPr baseColWidth="10" defaultRowHeight="14.4" x14ac:dyDescent="0.3"/>
  <cols>
    <col min="1" max="1" width="5.6640625" style="72" customWidth="1"/>
    <col min="2" max="2" width="1.33203125" style="72" customWidth="1"/>
    <col min="3" max="3" width="11.5546875" style="72"/>
    <col min="4" max="4" width="16.109375" style="72" customWidth="1"/>
    <col min="5" max="5" width="7.5546875" style="72" customWidth="1"/>
    <col min="6" max="6" width="10.88671875" style="72" customWidth="1"/>
    <col min="7" max="7" width="6.33203125" style="72" customWidth="1"/>
    <col min="8" max="8" width="2.33203125" style="72" customWidth="1"/>
    <col min="9" max="9" width="2.21875" style="72" customWidth="1"/>
    <col min="10" max="10" width="7.88671875" style="72" customWidth="1"/>
    <col min="11" max="12" width="11.5546875" style="72"/>
    <col min="13" max="13" width="7.77734375" style="72" customWidth="1"/>
    <col min="14" max="14" width="21" style="72" customWidth="1"/>
    <col min="15" max="15" width="6.44140625" style="72" customWidth="1"/>
    <col min="16" max="23" width="11.5546875" style="71"/>
    <col min="24" max="16384" width="11.5546875" style="72"/>
  </cols>
  <sheetData>
    <row r="1" spans="1:23" ht="23.4" customHeight="1" x14ac:dyDescent="0.3">
      <c r="A1" s="169" t="s">
        <v>103</v>
      </c>
      <c r="B1" s="169"/>
      <c r="C1" s="169"/>
      <c r="D1" s="169"/>
      <c r="E1" s="169"/>
      <c r="F1" s="169"/>
      <c r="G1" s="169"/>
      <c r="H1" s="169"/>
      <c r="I1" s="169"/>
      <c r="J1" s="169"/>
      <c r="K1" s="169"/>
      <c r="L1" s="169"/>
      <c r="M1" s="169"/>
      <c r="N1" s="169"/>
      <c r="O1" s="169"/>
    </row>
    <row r="2" spans="1:23" s="71" customFormat="1" ht="8.4" customHeight="1" x14ac:dyDescent="0.3">
      <c r="A2" s="169"/>
      <c r="B2" s="169"/>
      <c r="C2" s="169"/>
      <c r="D2" s="169"/>
      <c r="E2" s="169"/>
      <c r="F2" s="169"/>
      <c r="G2" s="169"/>
      <c r="H2" s="169"/>
      <c r="I2" s="169"/>
      <c r="J2" s="169"/>
      <c r="K2" s="169"/>
      <c r="L2" s="169"/>
      <c r="M2" s="169"/>
      <c r="N2" s="169"/>
      <c r="O2" s="169"/>
    </row>
    <row r="3" spans="1:23" s="71" customFormat="1" x14ac:dyDescent="0.3">
      <c r="A3" s="169"/>
      <c r="B3" s="169"/>
      <c r="C3" s="169"/>
      <c r="D3" s="169"/>
      <c r="E3" s="169"/>
      <c r="F3" s="169"/>
      <c r="G3" s="169"/>
      <c r="H3" s="169"/>
      <c r="I3" s="169"/>
      <c r="J3" s="169"/>
      <c r="K3" s="169"/>
      <c r="L3" s="169"/>
      <c r="M3" s="169"/>
      <c r="N3" s="169"/>
      <c r="O3" s="169"/>
    </row>
    <row r="4" spans="1:23" s="71" customFormat="1" x14ac:dyDescent="0.3">
      <c r="A4" s="73"/>
      <c r="B4" s="73"/>
      <c r="C4" s="73"/>
      <c r="D4" s="73"/>
      <c r="E4" s="73"/>
      <c r="F4" s="73"/>
      <c r="G4" s="73"/>
      <c r="H4" s="73"/>
      <c r="I4" s="73"/>
      <c r="J4" s="73"/>
      <c r="K4" s="73"/>
      <c r="L4" s="73"/>
      <c r="M4" s="74"/>
      <c r="N4" s="74"/>
      <c r="O4" s="73"/>
    </row>
    <row r="5" spans="1:23" s="71" customFormat="1" x14ac:dyDescent="0.3">
      <c r="A5" s="74"/>
      <c r="B5" s="74"/>
      <c r="C5" s="74"/>
      <c r="D5" s="164" t="s">
        <v>124</v>
      </c>
      <c r="E5" s="75"/>
      <c r="F5" s="75"/>
      <c r="G5" s="75"/>
      <c r="H5" s="75"/>
      <c r="I5" s="75"/>
      <c r="J5" s="75"/>
      <c r="K5" s="75"/>
      <c r="L5" s="75"/>
      <c r="M5" s="75"/>
      <c r="N5" s="74"/>
      <c r="O5" s="73"/>
    </row>
    <row r="6" spans="1:23" s="71" customFormat="1" ht="15" customHeight="1" x14ac:dyDescent="0.3">
      <c r="A6" s="74"/>
      <c r="B6" s="74"/>
      <c r="C6" s="74"/>
      <c r="D6" s="164" t="s">
        <v>125</v>
      </c>
      <c r="E6" s="76"/>
      <c r="F6" s="77"/>
      <c r="G6" s="77"/>
      <c r="H6" s="77"/>
      <c r="I6" s="77"/>
      <c r="J6" s="77"/>
      <c r="K6" s="77"/>
      <c r="L6" s="77"/>
      <c r="M6" s="77"/>
      <c r="N6" s="74"/>
      <c r="O6" s="73"/>
    </row>
    <row r="7" spans="1:23" s="71" customFormat="1" ht="28.8" x14ac:dyDescent="0.3">
      <c r="A7" s="74"/>
      <c r="B7" s="74"/>
      <c r="C7" s="74"/>
      <c r="D7" s="165" t="s">
        <v>128</v>
      </c>
      <c r="E7" s="77"/>
      <c r="F7" s="77"/>
      <c r="G7" s="77"/>
      <c r="H7" s="77"/>
      <c r="I7" s="77"/>
      <c r="J7" s="77"/>
      <c r="K7" s="77"/>
      <c r="L7" s="77"/>
      <c r="M7" s="77"/>
      <c r="N7" s="74"/>
      <c r="O7" s="73"/>
    </row>
    <row r="8" spans="1:23" s="71" customFormat="1" ht="13.8" customHeight="1" x14ac:dyDescent="0.3">
      <c r="A8" s="78"/>
      <c r="B8" s="79"/>
      <c r="C8" s="79"/>
      <c r="D8" s="80"/>
      <c r="E8" s="79"/>
      <c r="F8" s="79"/>
      <c r="G8" s="79"/>
      <c r="H8" s="79"/>
      <c r="I8" s="79"/>
      <c r="J8" s="79"/>
      <c r="K8" s="79"/>
      <c r="L8" s="73"/>
      <c r="M8" s="73"/>
      <c r="N8" s="73"/>
      <c r="O8" s="73"/>
    </row>
    <row r="9" spans="1:23" s="71" customFormat="1" ht="14.4" customHeight="1" x14ac:dyDescent="0.4">
      <c r="A9" s="73"/>
      <c r="B9" s="79"/>
      <c r="C9" s="81"/>
      <c r="D9" s="166" t="s">
        <v>126</v>
      </c>
      <c r="E9" s="81"/>
      <c r="G9" s="81"/>
      <c r="H9" s="81"/>
      <c r="I9" s="81"/>
      <c r="J9" s="81"/>
      <c r="K9" s="81"/>
      <c r="L9" s="73"/>
      <c r="M9" s="73"/>
      <c r="N9" s="73"/>
      <c r="O9" s="73"/>
    </row>
    <row r="10" spans="1:23" s="73" customFormat="1" ht="117" customHeight="1" x14ac:dyDescent="0.4">
      <c r="A10" s="81"/>
      <c r="B10" s="81"/>
      <c r="C10" s="81"/>
      <c r="D10" s="81"/>
      <c r="E10" s="81"/>
      <c r="F10" s="81"/>
      <c r="G10" s="81"/>
      <c r="H10" s="81"/>
      <c r="I10" s="81"/>
      <c r="J10" s="81"/>
      <c r="K10" s="81"/>
      <c r="P10" s="71"/>
      <c r="Q10" s="71"/>
      <c r="R10" s="71"/>
      <c r="S10" s="71"/>
      <c r="T10" s="71"/>
      <c r="U10" s="71"/>
      <c r="V10" s="71"/>
      <c r="W10" s="71"/>
    </row>
    <row r="11" spans="1:23" s="82" customFormat="1" ht="21" x14ac:dyDescent="0.4">
      <c r="A11" s="175" t="s">
        <v>65</v>
      </c>
      <c r="B11" s="175"/>
      <c r="C11" s="175"/>
      <c r="D11" s="175"/>
      <c r="E11" s="175"/>
      <c r="F11" s="175"/>
      <c r="G11" s="175"/>
      <c r="H11" s="175"/>
      <c r="I11" s="175"/>
      <c r="J11" s="175"/>
      <c r="K11" s="175"/>
      <c r="L11" s="91"/>
      <c r="M11" s="91"/>
      <c r="N11" s="91"/>
      <c r="O11" s="91"/>
      <c r="P11" s="71"/>
      <c r="Q11" s="71"/>
      <c r="R11" s="71"/>
      <c r="S11" s="71"/>
      <c r="T11" s="71"/>
      <c r="U11" s="71"/>
      <c r="V11" s="71"/>
      <c r="W11" s="71"/>
    </row>
    <row r="12" spans="1:23" s="73" customFormat="1" ht="9.6" customHeight="1" x14ac:dyDescent="0.4">
      <c r="A12" s="92"/>
      <c r="B12" s="92"/>
      <c r="C12" s="92"/>
      <c r="D12" s="92"/>
      <c r="E12" s="92"/>
      <c r="F12" s="92"/>
      <c r="G12" s="92"/>
      <c r="H12" s="92"/>
      <c r="I12" s="92"/>
      <c r="J12" s="92"/>
      <c r="K12" s="92"/>
      <c r="L12" s="93"/>
      <c r="M12" s="93"/>
      <c r="N12" s="93"/>
      <c r="O12" s="93"/>
    </row>
    <row r="13" spans="1:23" s="84" customFormat="1" ht="18" customHeight="1" x14ac:dyDescent="0.3">
      <c r="A13" s="145" t="s">
        <v>84</v>
      </c>
      <c r="B13" s="146"/>
      <c r="C13" s="147"/>
      <c r="D13" s="147"/>
      <c r="E13" s="147"/>
      <c r="F13" s="147"/>
      <c r="G13" s="147"/>
      <c r="H13" s="147"/>
      <c r="I13" s="147"/>
      <c r="J13" s="147"/>
      <c r="K13" s="147"/>
      <c r="L13" s="147"/>
      <c r="M13" s="147"/>
      <c r="N13" s="147"/>
      <c r="O13" s="147"/>
      <c r="P13" s="83"/>
      <c r="Q13" s="83"/>
      <c r="R13" s="83"/>
      <c r="S13" s="83"/>
      <c r="T13" s="83"/>
      <c r="U13" s="83"/>
      <c r="V13" s="83"/>
      <c r="W13" s="83"/>
    </row>
    <row r="14" spans="1:23" ht="8.4" customHeight="1" x14ac:dyDescent="0.3">
      <c r="A14" s="93"/>
      <c r="B14" s="93"/>
      <c r="C14" s="93"/>
      <c r="D14" s="93"/>
      <c r="E14" s="93"/>
      <c r="F14" s="93"/>
      <c r="G14" s="93"/>
      <c r="H14" s="93"/>
      <c r="I14" s="93"/>
      <c r="J14" s="93"/>
      <c r="K14" s="93"/>
      <c r="L14" s="93"/>
      <c r="M14" s="93"/>
      <c r="N14" s="93"/>
      <c r="O14" s="93"/>
    </row>
    <row r="15" spans="1:23" ht="43.8" customHeight="1" x14ac:dyDescent="0.3">
      <c r="A15" s="176" t="s">
        <v>102</v>
      </c>
      <c r="B15" s="176"/>
      <c r="C15" s="176"/>
      <c r="D15" s="176"/>
      <c r="E15" s="176"/>
      <c r="F15" s="176"/>
      <c r="G15" s="176"/>
      <c r="H15" s="176"/>
      <c r="I15" s="176"/>
      <c r="J15" s="176"/>
      <c r="K15" s="176"/>
      <c r="L15" s="176"/>
      <c r="M15" s="176"/>
      <c r="N15" s="176"/>
      <c r="O15" s="176"/>
    </row>
    <row r="16" spans="1:23" ht="8.4" customHeight="1" x14ac:dyDescent="0.3">
      <c r="A16" s="94"/>
      <c r="B16" s="94"/>
      <c r="C16" s="95"/>
      <c r="D16" s="95"/>
      <c r="E16" s="95"/>
      <c r="F16" s="96"/>
      <c r="G16" s="93"/>
      <c r="H16" s="93"/>
      <c r="I16" s="93"/>
      <c r="J16" s="93"/>
      <c r="K16" s="93"/>
      <c r="L16" s="93"/>
      <c r="M16" s="93"/>
      <c r="N16" s="93"/>
      <c r="O16" s="93"/>
    </row>
    <row r="17" spans="1:23" ht="14.4" customHeight="1" x14ac:dyDescent="0.3">
      <c r="A17" s="93"/>
      <c r="B17" s="93"/>
      <c r="C17" s="97" t="s">
        <v>0</v>
      </c>
      <c r="D17" s="93"/>
      <c r="E17" s="98" t="e">
        <f>AVERAGE(Encodage!D10:D12)</f>
        <v>#DIV/0!</v>
      </c>
      <c r="F17" s="93"/>
      <c r="G17" s="93"/>
      <c r="H17" s="93"/>
      <c r="I17" s="93"/>
      <c r="J17" s="93"/>
      <c r="K17" s="93"/>
      <c r="L17" s="93"/>
      <c r="M17" s="93"/>
      <c r="N17" s="93"/>
      <c r="O17" s="93"/>
    </row>
    <row r="18" spans="1:23" x14ac:dyDescent="0.3">
      <c r="A18" s="93"/>
      <c r="B18" s="93"/>
      <c r="C18" s="97" t="s">
        <v>1</v>
      </c>
      <c r="D18" s="93"/>
      <c r="E18" s="98" t="e">
        <f>IF(Encodage!$J$10=1,1,IF(Encodage!$J$11=1,1,IF(Encodage!$J$12=1,1,AVERAGE(Encodage!J10:J12))))</f>
        <v>#DIV/0!</v>
      </c>
      <c r="F18" s="93"/>
      <c r="G18" s="93"/>
      <c r="H18" s="93"/>
      <c r="I18" s="93"/>
      <c r="J18" s="93"/>
      <c r="K18" s="93"/>
      <c r="L18" s="93"/>
      <c r="M18" s="93"/>
      <c r="N18" s="93"/>
      <c r="O18" s="93"/>
    </row>
    <row r="19" spans="1:23" x14ac:dyDescent="0.3">
      <c r="A19" s="93"/>
      <c r="B19" s="93"/>
      <c r="C19" s="97" t="s">
        <v>2</v>
      </c>
      <c r="D19" s="93"/>
      <c r="E19" s="98" t="e">
        <f>AVERAGE(Encodage!P10:P12)</f>
        <v>#DIV/0!</v>
      </c>
      <c r="F19" s="93"/>
      <c r="G19" s="93"/>
      <c r="H19" s="93"/>
      <c r="I19" s="93"/>
      <c r="J19" s="93"/>
      <c r="K19" s="93"/>
      <c r="L19" s="93"/>
      <c r="M19" s="93"/>
      <c r="N19" s="93"/>
      <c r="O19" s="93"/>
    </row>
    <row r="20" spans="1:23" ht="8.4" customHeight="1" x14ac:dyDescent="0.3">
      <c r="A20" s="96"/>
      <c r="B20" s="96"/>
      <c r="C20" s="96"/>
      <c r="D20" s="96"/>
      <c r="E20" s="96"/>
      <c r="F20" s="96"/>
      <c r="G20" s="96"/>
      <c r="H20" s="96"/>
      <c r="I20" s="96"/>
      <c r="J20" s="96"/>
      <c r="K20" s="96"/>
      <c r="L20" s="96"/>
      <c r="M20" s="96"/>
      <c r="N20" s="96"/>
      <c r="O20" s="96"/>
    </row>
    <row r="21" spans="1:23" s="85" customFormat="1" ht="17.399999999999999" customHeight="1" x14ac:dyDescent="0.3">
      <c r="A21" s="145" t="s">
        <v>98</v>
      </c>
      <c r="B21" s="148"/>
      <c r="C21" s="149"/>
      <c r="D21" s="149"/>
      <c r="E21" s="149"/>
      <c r="F21" s="149"/>
      <c r="G21" s="149"/>
      <c r="H21" s="149"/>
      <c r="I21" s="149"/>
      <c r="J21" s="149"/>
      <c r="K21" s="149"/>
      <c r="L21" s="147"/>
      <c r="M21" s="147"/>
      <c r="N21" s="147"/>
      <c r="O21" s="147"/>
      <c r="P21" s="83"/>
      <c r="Q21" s="83"/>
      <c r="R21" s="83"/>
      <c r="S21" s="83"/>
      <c r="T21" s="83"/>
      <c r="U21" s="83"/>
      <c r="V21" s="83"/>
      <c r="W21" s="83"/>
    </row>
    <row r="22" spans="1:23" ht="10.8" customHeight="1" x14ac:dyDescent="0.3">
      <c r="A22" s="93"/>
      <c r="B22" s="93"/>
      <c r="C22" s="93"/>
      <c r="D22" s="93"/>
      <c r="E22" s="93"/>
      <c r="F22" s="93"/>
      <c r="G22" s="93"/>
      <c r="H22" s="93"/>
      <c r="I22" s="93"/>
      <c r="J22" s="93"/>
      <c r="K22" s="93"/>
      <c r="L22" s="93"/>
      <c r="M22" s="93"/>
      <c r="N22" s="93"/>
      <c r="O22" s="93"/>
    </row>
    <row r="23" spans="1:23" ht="15.6" x14ac:dyDescent="0.3">
      <c r="A23" s="93"/>
      <c r="B23" s="99"/>
      <c r="C23" s="100" t="e">
        <f>RANK(F27,F25:F27,0)</f>
        <v>#DIV/0!</v>
      </c>
      <c r="D23" s="93"/>
      <c r="E23" s="101"/>
      <c r="F23" s="93"/>
      <c r="G23" s="93"/>
      <c r="H23" s="93"/>
      <c r="I23" s="93"/>
      <c r="J23" s="102"/>
      <c r="K23" s="93"/>
      <c r="L23" s="93"/>
      <c r="M23" s="93"/>
      <c r="N23" s="93"/>
      <c r="O23" s="93"/>
    </row>
    <row r="24" spans="1:23" x14ac:dyDescent="0.3">
      <c r="A24" s="93"/>
      <c r="B24" s="102"/>
      <c r="C24" s="103"/>
      <c r="D24" s="93"/>
      <c r="E24" s="93"/>
      <c r="F24" s="93"/>
      <c r="G24" s="99" t="s">
        <v>85</v>
      </c>
      <c r="H24" s="93"/>
      <c r="I24" s="93"/>
      <c r="J24" s="102"/>
      <c r="K24" s="93"/>
      <c r="L24" s="93"/>
      <c r="M24" s="93"/>
      <c r="N24" s="93"/>
      <c r="O24" s="93"/>
    </row>
    <row r="25" spans="1:23" x14ac:dyDescent="0.3">
      <c r="A25" s="93"/>
      <c r="B25" s="99"/>
      <c r="C25" s="104"/>
      <c r="D25" s="93" t="s">
        <v>67</v>
      </c>
      <c r="E25" s="105" t="e">
        <f>SUM(Encodage!P15:P33)/COUNT(Encodage!P15:P33)</f>
        <v>#DIV/0!</v>
      </c>
      <c r="F25" s="106" t="e">
        <f t="shared" ref="F25:F27" si="0">ROUND(E25, 1)</f>
        <v>#DIV/0!</v>
      </c>
      <c r="G25" s="107" t="e">
        <f>RANK(F25, F25:F27, 0)</f>
        <v>#DIV/0!</v>
      </c>
      <c r="H25" s="93"/>
      <c r="I25" s="93"/>
      <c r="J25" s="102"/>
      <c r="K25" s="93"/>
      <c r="L25" s="93"/>
      <c r="M25" s="93"/>
      <c r="N25" s="93"/>
      <c r="O25" s="93"/>
    </row>
    <row r="26" spans="1:23" ht="15.6" x14ac:dyDescent="0.3">
      <c r="A26" s="93"/>
      <c r="B26" s="99"/>
      <c r="C26" s="100" t="e">
        <f>RANK(F26, F25:F27, 0)</f>
        <v>#DIV/0!</v>
      </c>
      <c r="D26" s="93" t="s">
        <v>99</v>
      </c>
      <c r="E26" s="105" t="e">
        <f>SUM(Encodage!J15:J34)/COUNT(Encodage!J15:J34)</f>
        <v>#DIV/0!</v>
      </c>
      <c r="F26" s="106" t="e">
        <f>ROUND(E26, 1)</f>
        <v>#DIV/0!</v>
      </c>
      <c r="G26" s="107" t="e">
        <f>RANK(F26, F25:F27, )</f>
        <v>#DIV/0!</v>
      </c>
      <c r="H26" s="93"/>
      <c r="I26" s="93"/>
      <c r="J26" s="102"/>
      <c r="K26" s="93"/>
      <c r="L26" s="93"/>
      <c r="M26" s="93"/>
      <c r="N26" s="93"/>
      <c r="O26" s="93"/>
    </row>
    <row r="27" spans="1:23" x14ac:dyDescent="0.3">
      <c r="A27" s="93"/>
      <c r="B27" s="99"/>
      <c r="C27" s="104"/>
      <c r="D27" s="93" t="s">
        <v>66</v>
      </c>
      <c r="E27" s="105" t="e">
        <f>SUM(Encodage!D15:D32)/COUNT(Encodage!D15:D32)</f>
        <v>#DIV/0!</v>
      </c>
      <c r="F27" s="106" t="e">
        <f t="shared" si="0"/>
        <v>#DIV/0!</v>
      </c>
      <c r="G27" s="107" t="e">
        <f>RANK(F27, F25:F27, 0)</f>
        <v>#DIV/0!</v>
      </c>
      <c r="H27" s="93"/>
      <c r="I27" s="93"/>
      <c r="J27" s="102"/>
      <c r="K27" s="93"/>
      <c r="L27" s="93"/>
      <c r="M27" s="93"/>
      <c r="N27" s="93"/>
      <c r="O27" s="93"/>
    </row>
    <row r="28" spans="1:23" x14ac:dyDescent="0.3">
      <c r="A28" s="93"/>
      <c r="B28" s="99"/>
      <c r="C28" s="104"/>
      <c r="D28" s="93"/>
      <c r="E28" s="93"/>
      <c r="F28" s="93"/>
      <c r="G28" s="93"/>
      <c r="H28" s="93"/>
      <c r="I28" s="93"/>
      <c r="J28" s="102"/>
      <c r="K28" s="93"/>
      <c r="L28" s="93"/>
      <c r="M28" s="93"/>
      <c r="N28" s="93"/>
      <c r="O28" s="93"/>
    </row>
    <row r="29" spans="1:23" ht="15.6" x14ac:dyDescent="0.3">
      <c r="A29" s="93"/>
      <c r="B29" s="99"/>
      <c r="C29" s="100" t="e">
        <f>RANK(F25, F25:F27, 0)</f>
        <v>#DIV/0!</v>
      </c>
      <c r="D29" s="93"/>
      <c r="E29" s="93"/>
      <c r="F29" s="93"/>
      <c r="G29" s="93"/>
      <c r="H29" s="93"/>
      <c r="I29" s="93"/>
      <c r="J29" s="102"/>
      <c r="K29" s="93"/>
      <c r="L29" s="93"/>
      <c r="M29" s="93"/>
      <c r="N29" s="93"/>
      <c r="O29" s="93"/>
    </row>
    <row r="30" spans="1:23" x14ac:dyDescent="0.3">
      <c r="A30" s="93"/>
      <c r="B30" s="93"/>
      <c r="C30" s="93"/>
      <c r="D30" s="93"/>
      <c r="E30" s="93"/>
      <c r="F30" s="93"/>
      <c r="G30" s="93"/>
      <c r="H30" s="93"/>
      <c r="I30" s="93"/>
      <c r="J30" s="93"/>
      <c r="K30" s="93"/>
      <c r="L30" s="93"/>
      <c r="M30" s="93"/>
      <c r="N30" s="93"/>
      <c r="O30" s="93"/>
    </row>
    <row r="31" spans="1:23" s="86" customFormat="1" ht="17.399999999999999" customHeight="1" x14ac:dyDescent="0.3">
      <c r="A31" s="145" t="s">
        <v>96</v>
      </c>
      <c r="B31" s="145"/>
      <c r="C31" s="150"/>
      <c r="D31" s="150"/>
      <c r="E31" s="150"/>
      <c r="F31" s="150"/>
      <c r="G31" s="150"/>
      <c r="H31" s="150"/>
      <c r="I31" s="150"/>
      <c r="J31" s="150"/>
      <c r="K31" s="150"/>
      <c r="L31" s="150"/>
      <c r="M31" s="150"/>
      <c r="N31" s="150"/>
      <c r="O31" s="150"/>
      <c r="P31" s="83"/>
      <c r="Q31" s="83"/>
      <c r="R31" s="83"/>
      <c r="S31" s="83"/>
      <c r="T31" s="83"/>
      <c r="U31" s="83"/>
      <c r="V31" s="83"/>
      <c r="W31" s="83"/>
    </row>
    <row r="32" spans="1:23" ht="10.199999999999999" customHeight="1" x14ac:dyDescent="0.3">
      <c r="A32" s="93"/>
      <c r="B32" s="102"/>
      <c r="C32" s="96"/>
      <c r="D32" s="96"/>
      <c r="E32" s="96"/>
      <c r="F32" s="96"/>
      <c r="G32" s="96"/>
      <c r="H32" s="96"/>
      <c r="I32" s="96"/>
      <c r="J32" s="96"/>
      <c r="K32" s="96"/>
      <c r="L32" s="96"/>
      <c r="M32" s="96"/>
      <c r="N32" s="96"/>
      <c r="O32" s="96"/>
    </row>
    <row r="33" spans="1:15" x14ac:dyDescent="0.3">
      <c r="A33" s="108" t="s">
        <v>122</v>
      </c>
      <c r="B33" s="109"/>
      <c r="C33" s="110" t="e">
        <f>Resultats!A55</f>
        <v>#DIV/0!</v>
      </c>
      <c r="D33" s="110">
        <v>1</v>
      </c>
      <c r="E33" s="96">
        <v>0.81</v>
      </c>
      <c r="F33" s="96">
        <v>0.45</v>
      </c>
      <c r="G33" s="96">
        <v>0.15</v>
      </c>
      <c r="H33" s="96"/>
      <c r="I33" s="96"/>
      <c r="J33" s="93"/>
      <c r="K33" s="93"/>
      <c r="L33" s="93"/>
      <c r="M33" s="93"/>
      <c r="N33" s="93"/>
      <c r="O33" s="93"/>
    </row>
    <row r="34" spans="1:15" x14ac:dyDescent="0.3">
      <c r="A34" s="108" t="s">
        <v>123</v>
      </c>
      <c r="B34" s="109"/>
      <c r="C34" s="110" t="e">
        <f>Resultats!A59</f>
        <v>#DIV/0!</v>
      </c>
      <c r="D34" s="110">
        <v>1</v>
      </c>
      <c r="E34" s="96">
        <v>0.81</v>
      </c>
      <c r="F34" s="96">
        <v>0.45</v>
      </c>
      <c r="G34" s="96">
        <v>0.15</v>
      </c>
      <c r="H34" s="96"/>
      <c r="I34" s="96"/>
      <c r="J34" s="93"/>
      <c r="K34" s="93"/>
      <c r="L34" s="93"/>
      <c r="M34" s="93"/>
      <c r="N34" s="93"/>
      <c r="O34" s="93"/>
    </row>
    <row r="35" spans="1:15" ht="14.4" customHeight="1" x14ac:dyDescent="0.3">
      <c r="A35" s="108" t="s">
        <v>100</v>
      </c>
      <c r="B35" s="109"/>
      <c r="C35" s="110" t="e">
        <f>Resultats!A66</f>
        <v>#DIV/0!</v>
      </c>
      <c r="D35" s="110">
        <v>1</v>
      </c>
      <c r="E35" s="96">
        <v>0.81</v>
      </c>
      <c r="F35" s="96">
        <v>0.45</v>
      </c>
      <c r="G35" s="96">
        <v>0.15</v>
      </c>
      <c r="H35" s="93"/>
      <c r="I35" s="93"/>
      <c r="J35" s="93"/>
      <c r="K35" s="93"/>
      <c r="L35" s="102"/>
      <c r="M35" s="111"/>
      <c r="N35" s="111"/>
      <c r="O35" s="111"/>
    </row>
    <row r="36" spans="1:15" x14ac:dyDescent="0.3">
      <c r="A36" s="108" t="s">
        <v>86</v>
      </c>
      <c r="B36" s="109"/>
      <c r="C36" s="110" t="e">
        <f>Resultats!A72</f>
        <v>#DIV/0!</v>
      </c>
      <c r="D36" s="110">
        <v>1</v>
      </c>
      <c r="E36" s="96">
        <v>0.81</v>
      </c>
      <c r="F36" s="96">
        <v>0.45</v>
      </c>
      <c r="G36" s="96">
        <v>0.15</v>
      </c>
      <c r="H36" s="93"/>
      <c r="I36" s="93"/>
      <c r="J36" s="93"/>
      <c r="K36" s="93"/>
      <c r="L36" s="111"/>
      <c r="M36" s="111"/>
      <c r="N36" s="111"/>
      <c r="O36" s="111"/>
    </row>
    <row r="37" spans="1:15" ht="15.6" customHeight="1" x14ac:dyDescent="0.3">
      <c r="A37" s="108" t="s">
        <v>87</v>
      </c>
      <c r="B37" s="109"/>
      <c r="C37" s="110" t="e">
        <f>Resultats!A76</f>
        <v>#DIV/0!</v>
      </c>
      <c r="D37" s="110">
        <v>1</v>
      </c>
      <c r="E37" s="96">
        <v>0.81</v>
      </c>
      <c r="F37" s="96">
        <v>0.45</v>
      </c>
      <c r="G37" s="96">
        <v>0.15</v>
      </c>
      <c r="H37" s="93"/>
      <c r="I37" s="93"/>
      <c r="J37" s="93"/>
      <c r="K37" s="93"/>
      <c r="L37" s="172" t="s">
        <v>97</v>
      </c>
      <c r="M37" s="173"/>
      <c r="N37" s="173"/>
      <c r="O37" s="173"/>
    </row>
    <row r="38" spans="1:15" x14ac:dyDescent="0.3">
      <c r="A38" s="108" t="s">
        <v>63</v>
      </c>
      <c r="B38" s="109"/>
      <c r="C38" s="110" t="e">
        <f>Resultats!A79</f>
        <v>#DIV/0!</v>
      </c>
      <c r="D38" s="110">
        <v>1</v>
      </c>
      <c r="E38" s="96">
        <v>0.81</v>
      </c>
      <c r="F38" s="96">
        <v>0.45</v>
      </c>
      <c r="G38" s="96">
        <v>0.15</v>
      </c>
      <c r="H38" s="93"/>
      <c r="I38" s="93"/>
      <c r="J38" s="93"/>
      <c r="K38" s="93"/>
      <c r="L38" s="172"/>
      <c r="M38" s="173"/>
      <c r="N38" s="173"/>
      <c r="O38" s="173"/>
    </row>
    <row r="39" spans="1:15" x14ac:dyDescent="0.3">
      <c r="A39" s="108" t="s">
        <v>120</v>
      </c>
      <c r="B39" s="109"/>
      <c r="C39" s="110" t="e">
        <f>Resultats!A84</f>
        <v>#DIV/0!</v>
      </c>
      <c r="D39" s="110">
        <v>1</v>
      </c>
      <c r="E39" s="96">
        <v>0.81</v>
      </c>
      <c r="F39" s="96">
        <v>0.45</v>
      </c>
      <c r="G39" s="96">
        <v>0.15</v>
      </c>
      <c r="H39" s="93"/>
      <c r="I39" s="93"/>
      <c r="J39" s="93"/>
      <c r="K39" s="93"/>
      <c r="L39" s="172"/>
      <c r="M39" s="173"/>
      <c r="N39" s="173"/>
      <c r="O39" s="173"/>
    </row>
    <row r="40" spans="1:15" x14ac:dyDescent="0.3">
      <c r="A40" s="108" t="s">
        <v>62</v>
      </c>
      <c r="B40" s="109"/>
      <c r="C40" s="110" t="e">
        <f>Resultats!A88</f>
        <v>#DIV/0!</v>
      </c>
      <c r="D40" s="110">
        <v>1</v>
      </c>
      <c r="E40" s="96">
        <v>0.81</v>
      </c>
      <c r="F40" s="96">
        <v>0.45</v>
      </c>
      <c r="G40" s="96">
        <v>0.15</v>
      </c>
      <c r="H40" s="93"/>
      <c r="I40" s="93"/>
      <c r="J40" s="93"/>
      <c r="K40" s="93"/>
      <c r="L40" s="172"/>
      <c r="M40" s="173"/>
      <c r="N40" s="173"/>
      <c r="O40" s="173"/>
    </row>
    <row r="41" spans="1:15" x14ac:dyDescent="0.3">
      <c r="A41" s="108" t="s">
        <v>89</v>
      </c>
      <c r="B41" s="109"/>
      <c r="C41" s="110" t="e">
        <f>Resultats!A96</f>
        <v>#DIV/0!</v>
      </c>
      <c r="D41" s="110">
        <v>1</v>
      </c>
      <c r="E41" s="96">
        <v>0.81</v>
      </c>
      <c r="F41" s="96">
        <v>0.45</v>
      </c>
      <c r="G41" s="96">
        <v>0.15</v>
      </c>
      <c r="H41" s="93"/>
      <c r="I41" s="93"/>
      <c r="J41" s="93"/>
      <c r="K41" s="93"/>
      <c r="L41" s="172"/>
      <c r="M41" s="173"/>
      <c r="N41" s="173"/>
      <c r="O41" s="173"/>
    </row>
    <row r="42" spans="1:15" x14ac:dyDescent="0.3">
      <c r="A42" s="93"/>
      <c r="B42" s="93"/>
      <c r="C42" s="93"/>
      <c r="D42" s="93"/>
      <c r="E42" s="93"/>
      <c r="F42" s="93"/>
      <c r="G42" s="93"/>
      <c r="H42" s="93"/>
      <c r="I42" s="93"/>
      <c r="J42" s="93"/>
      <c r="K42" s="93"/>
      <c r="L42" s="111"/>
      <c r="M42" s="111"/>
      <c r="N42" s="111"/>
      <c r="O42" s="111"/>
    </row>
    <row r="43" spans="1:15" x14ac:dyDescent="0.3">
      <c r="A43" s="109"/>
      <c r="B43" s="109"/>
      <c r="C43" s="93"/>
      <c r="D43" s="93"/>
      <c r="E43" s="93"/>
      <c r="F43" s="93"/>
      <c r="G43" s="93"/>
      <c r="H43" s="93"/>
      <c r="I43" s="93"/>
      <c r="J43" s="93"/>
      <c r="K43" s="93"/>
      <c r="L43" s="93"/>
      <c r="M43" s="93"/>
      <c r="N43" s="93"/>
      <c r="O43" s="93"/>
    </row>
    <row r="44" spans="1:15" x14ac:dyDescent="0.3">
      <c r="A44" s="109"/>
      <c r="B44" s="109"/>
      <c r="C44" s="93"/>
      <c r="D44" s="93"/>
      <c r="E44" s="93"/>
      <c r="F44" s="93"/>
      <c r="G44" s="93"/>
      <c r="H44" s="93"/>
      <c r="I44" s="93"/>
      <c r="J44" s="93"/>
      <c r="K44" s="93"/>
      <c r="L44" s="93"/>
      <c r="M44" s="93"/>
      <c r="N44" s="93"/>
      <c r="O44" s="93"/>
    </row>
    <row r="45" spans="1:15" x14ac:dyDescent="0.3">
      <c r="A45" s="109"/>
      <c r="B45" s="109"/>
      <c r="C45" s="93"/>
      <c r="D45" s="93"/>
      <c r="E45" s="93"/>
      <c r="F45" s="93"/>
      <c r="G45" s="93"/>
      <c r="H45" s="93"/>
      <c r="I45" s="93"/>
      <c r="J45" s="93"/>
      <c r="K45" s="93"/>
      <c r="L45" s="93"/>
      <c r="M45" s="93"/>
      <c r="N45" s="93"/>
      <c r="O45" s="93"/>
    </row>
    <row r="46" spans="1:15" x14ac:dyDescent="0.3">
      <c r="A46" s="109"/>
      <c r="B46" s="109"/>
      <c r="C46" s="93"/>
      <c r="D46" s="93"/>
      <c r="E46" s="93"/>
      <c r="F46" s="93"/>
      <c r="G46" s="93"/>
      <c r="H46" s="93"/>
      <c r="I46" s="93"/>
      <c r="J46" s="93"/>
      <c r="K46" s="93"/>
      <c r="L46" s="93"/>
      <c r="M46" s="93"/>
      <c r="N46" s="93"/>
      <c r="O46" s="93"/>
    </row>
    <row r="47" spans="1:15" x14ac:dyDescent="0.3">
      <c r="A47" s="109"/>
      <c r="B47" s="109"/>
      <c r="C47" s="93"/>
      <c r="D47" s="93"/>
      <c r="E47" s="93"/>
      <c r="F47" s="93"/>
      <c r="G47" s="93"/>
      <c r="H47" s="93"/>
      <c r="I47" s="93"/>
      <c r="J47" s="93"/>
      <c r="K47" s="93"/>
      <c r="L47" s="93"/>
      <c r="M47" s="93"/>
      <c r="N47" s="93"/>
      <c r="O47" s="93"/>
    </row>
    <row r="48" spans="1:15" x14ac:dyDescent="0.3">
      <c r="A48" s="109"/>
      <c r="B48" s="109"/>
      <c r="C48" s="93"/>
      <c r="D48" s="93"/>
      <c r="E48" s="93"/>
      <c r="F48" s="93"/>
      <c r="G48" s="93"/>
      <c r="H48" s="93"/>
      <c r="I48" s="93"/>
      <c r="J48" s="93"/>
      <c r="K48" s="93"/>
      <c r="L48" s="93"/>
      <c r="M48" s="93"/>
      <c r="N48" s="93"/>
      <c r="O48" s="93"/>
    </row>
    <row r="49" spans="1:23" x14ac:dyDescent="0.3">
      <c r="A49" s="109"/>
      <c r="B49" s="109"/>
      <c r="C49" s="93"/>
      <c r="D49" s="93"/>
      <c r="E49" s="93"/>
      <c r="F49" s="93"/>
      <c r="G49" s="93"/>
      <c r="H49" s="93"/>
      <c r="I49" s="93"/>
      <c r="J49" s="93"/>
      <c r="K49" s="93"/>
      <c r="L49" s="93"/>
      <c r="M49" s="93"/>
      <c r="N49" s="93"/>
      <c r="O49" s="93"/>
    </row>
    <row r="50" spans="1:23" ht="16.8" customHeight="1" x14ac:dyDescent="0.3">
      <c r="A50" s="109"/>
      <c r="B50" s="109"/>
      <c r="C50" s="93"/>
      <c r="D50" s="93"/>
      <c r="E50" s="93"/>
      <c r="F50" s="93"/>
      <c r="G50" s="93"/>
      <c r="H50" s="93"/>
      <c r="I50" s="93"/>
      <c r="J50" s="93"/>
      <c r="K50" s="93"/>
      <c r="L50" s="93"/>
      <c r="M50" s="93"/>
      <c r="N50" s="93"/>
      <c r="O50" s="93"/>
    </row>
    <row r="51" spans="1:23" s="87" customFormat="1" ht="21" x14ac:dyDescent="0.4">
      <c r="A51" s="112" t="s">
        <v>64</v>
      </c>
      <c r="B51" s="112"/>
      <c r="C51" s="113"/>
      <c r="D51" s="113"/>
      <c r="E51" s="113"/>
      <c r="F51" s="113"/>
      <c r="G51" s="113"/>
      <c r="H51" s="113"/>
      <c r="I51" s="113"/>
      <c r="J51" s="113"/>
      <c r="K51" s="113"/>
      <c r="L51" s="91"/>
      <c r="M51" s="91"/>
      <c r="N51" s="91"/>
      <c r="O51" s="91"/>
      <c r="P51" s="71"/>
      <c r="Q51" s="71"/>
      <c r="R51" s="71"/>
      <c r="S51" s="71"/>
      <c r="T51" s="71"/>
      <c r="U51" s="71"/>
      <c r="V51" s="71"/>
      <c r="W51" s="71"/>
    </row>
    <row r="52" spans="1:23" ht="8.4" customHeight="1" x14ac:dyDescent="0.3">
      <c r="A52" s="93"/>
      <c r="B52" s="93"/>
      <c r="C52" s="93"/>
      <c r="D52" s="93"/>
      <c r="E52" s="93"/>
      <c r="F52" s="93"/>
      <c r="G52" s="93"/>
      <c r="H52" s="93"/>
      <c r="I52" s="93"/>
      <c r="J52" s="93"/>
      <c r="K52" s="93"/>
      <c r="L52" s="93"/>
      <c r="M52" s="93"/>
      <c r="N52" s="93"/>
      <c r="O52" s="93"/>
    </row>
    <row r="53" spans="1:23" s="89" customFormat="1" ht="18" customHeight="1" x14ac:dyDescent="0.3">
      <c r="A53" s="145" t="s">
        <v>0</v>
      </c>
      <c r="B53" s="145"/>
      <c r="C53" s="151"/>
      <c r="D53" s="145"/>
      <c r="E53" s="145"/>
      <c r="F53" s="145"/>
      <c r="G53" s="151"/>
      <c r="H53" s="151"/>
      <c r="I53" s="151"/>
      <c r="J53" s="151"/>
      <c r="K53" s="152"/>
      <c r="L53" s="151"/>
      <c r="M53" s="151"/>
      <c r="N53" s="151"/>
      <c r="O53" s="151"/>
      <c r="P53" s="88"/>
      <c r="Q53" s="88"/>
      <c r="R53" s="88"/>
      <c r="S53" s="88"/>
      <c r="T53" s="88"/>
      <c r="U53" s="88"/>
      <c r="V53" s="88"/>
      <c r="W53" s="88"/>
    </row>
    <row r="54" spans="1:23" ht="9" customHeight="1" thickBot="1" x14ac:dyDescent="0.35">
      <c r="A54" s="96"/>
      <c r="B54" s="96"/>
      <c r="C54" s="114"/>
      <c r="D54" s="115"/>
      <c r="E54" s="115"/>
      <c r="F54" s="115"/>
      <c r="G54" s="93"/>
      <c r="H54" s="93"/>
      <c r="I54" s="93"/>
      <c r="J54" s="93"/>
      <c r="K54" s="102"/>
      <c r="L54" s="93"/>
      <c r="M54" s="93"/>
      <c r="N54" s="93"/>
      <c r="O54" s="116"/>
    </row>
    <row r="55" spans="1:23" ht="15" customHeight="1" thickBot="1" x14ac:dyDescent="0.35">
      <c r="A55" s="117" t="e">
        <f>AVERAGE($G$55:$G$56)</f>
        <v>#DIV/0!</v>
      </c>
      <c r="B55" s="110"/>
      <c r="C55" s="170" t="s">
        <v>129</v>
      </c>
      <c r="D55" s="170"/>
      <c r="E55" s="170"/>
      <c r="F55" s="170"/>
      <c r="G55" s="118" t="str">
        <f>IF(ISERROR(O55),"NA",O55)</f>
        <v>NA</v>
      </c>
      <c r="H55" s="119" t="s">
        <v>108</v>
      </c>
      <c r="I55" s="120"/>
      <c r="J55" s="120"/>
      <c r="K55" s="93"/>
      <c r="L55" s="93"/>
      <c r="M55" s="93"/>
      <c r="N55" s="93"/>
      <c r="O55" s="121" t="str">
        <f>Encodage!$D$15</f>
        <v>NA</v>
      </c>
    </row>
    <row r="56" spans="1:23" x14ac:dyDescent="0.3">
      <c r="A56" s="122"/>
      <c r="B56" s="122"/>
      <c r="C56" s="170"/>
      <c r="D56" s="170"/>
      <c r="E56" s="170"/>
      <c r="F56" s="170"/>
      <c r="G56" s="118" t="str">
        <f>IF(ISERROR(O56),"NA",O56)</f>
        <v>NA</v>
      </c>
      <c r="H56" s="119" t="s">
        <v>109</v>
      </c>
      <c r="I56" s="96"/>
      <c r="J56" s="96"/>
      <c r="K56" s="93"/>
      <c r="L56" s="93"/>
      <c r="M56" s="93"/>
      <c r="N56" s="93"/>
      <c r="O56" s="123" t="str">
        <f>Encodage!$D$16</f>
        <v>NA</v>
      </c>
    </row>
    <row r="57" spans="1:23" x14ac:dyDescent="0.3">
      <c r="A57" s="122"/>
      <c r="B57" s="122"/>
      <c r="C57" s="124"/>
      <c r="D57" s="124"/>
      <c r="E57" s="124"/>
      <c r="F57" s="124"/>
      <c r="G57" s="118" t="str">
        <f>IF(ISERROR(O57),"NA",O57)</f>
        <v>NA</v>
      </c>
      <c r="H57" s="119" t="s">
        <v>110</v>
      </c>
      <c r="I57" s="96"/>
      <c r="J57" s="96"/>
      <c r="K57" s="93"/>
      <c r="L57" s="93"/>
      <c r="M57" s="93"/>
      <c r="N57" s="93"/>
      <c r="O57" s="123" t="str">
        <f>Encodage!$D$17</f>
        <v>NA</v>
      </c>
    </row>
    <row r="58" spans="1:23" ht="8.4" customHeight="1" thickBot="1" x14ac:dyDescent="0.35">
      <c r="A58" s="122"/>
      <c r="B58" s="122"/>
      <c r="C58" s="93"/>
      <c r="D58" s="93"/>
      <c r="E58" s="125"/>
      <c r="F58" s="126"/>
      <c r="G58" s="116"/>
      <c r="H58" s="127"/>
      <c r="I58" s="96"/>
      <c r="J58" s="96"/>
      <c r="K58" s="93"/>
      <c r="L58" s="93"/>
      <c r="M58" s="93"/>
      <c r="N58" s="93"/>
      <c r="O58" s="128"/>
    </row>
    <row r="59" spans="1:23" ht="15" thickBot="1" x14ac:dyDescent="0.35">
      <c r="A59" s="117" t="e">
        <f>AVERAGE($G$59:$G$64)</f>
        <v>#DIV/0!</v>
      </c>
      <c r="B59" s="110"/>
      <c r="C59" s="115" t="s">
        <v>106</v>
      </c>
      <c r="D59" s="125"/>
      <c r="E59" s="120"/>
      <c r="F59" s="96"/>
      <c r="G59" s="118" t="str">
        <f t="shared" ref="G59:G64" si="1">IF(ISERROR(O59),"NA",O59)</f>
        <v>NA</v>
      </c>
      <c r="H59" s="119" t="s">
        <v>49</v>
      </c>
      <c r="I59" s="96"/>
      <c r="J59" s="96"/>
      <c r="K59" s="110"/>
      <c r="L59" s="103"/>
      <c r="M59" s="93"/>
      <c r="N59" s="93"/>
      <c r="O59" s="123" t="e">
        <f>AVERAGE(Encodage!$D$18:$D$19)</f>
        <v>#DIV/0!</v>
      </c>
    </row>
    <row r="60" spans="1:23" x14ac:dyDescent="0.3">
      <c r="A60" s="122"/>
      <c r="B60" s="122"/>
      <c r="C60" s="93"/>
      <c r="D60" s="93"/>
      <c r="E60" s="96"/>
      <c r="F60" s="96"/>
      <c r="G60" s="118" t="str">
        <f t="shared" si="1"/>
        <v>NA</v>
      </c>
      <c r="H60" s="119" t="s">
        <v>51</v>
      </c>
      <c r="I60" s="96"/>
      <c r="J60" s="96"/>
      <c r="K60" s="93"/>
      <c r="L60" s="93"/>
      <c r="M60" s="93"/>
      <c r="N60" s="93"/>
      <c r="O60" s="123" t="e">
        <f>AVERAGE(Encodage!$D$20:$D$23)</f>
        <v>#DIV/0!</v>
      </c>
    </row>
    <row r="61" spans="1:23" x14ac:dyDescent="0.3">
      <c r="A61" s="122"/>
      <c r="B61" s="122"/>
      <c r="C61" s="93"/>
      <c r="D61" s="93"/>
      <c r="E61" s="96"/>
      <c r="F61" s="96"/>
      <c r="G61" s="118" t="str">
        <f t="shared" si="1"/>
        <v>NA</v>
      </c>
      <c r="H61" s="119" t="s">
        <v>52</v>
      </c>
      <c r="I61" s="96"/>
      <c r="J61" s="96"/>
      <c r="K61" s="93"/>
      <c r="L61" s="93"/>
      <c r="M61" s="93"/>
      <c r="N61" s="93"/>
      <c r="O61" s="123" t="e">
        <f>AVERAGE(Encodage!$D$24:$D$25)</f>
        <v>#DIV/0!</v>
      </c>
    </row>
    <row r="62" spans="1:23" x14ac:dyDescent="0.3">
      <c r="A62" s="122"/>
      <c r="B62" s="122"/>
      <c r="C62" s="93"/>
      <c r="D62" s="93"/>
      <c r="E62" s="96"/>
      <c r="F62" s="96"/>
      <c r="G62" s="118" t="str">
        <f t="shared" si="1"/>
        <v>NA</v>
      </c>
      <c r="H62" s="119" t="s">
        <v>111</v>
      </c>
      <c r="I62" s="96"/>
      <c r="J62" s="96"/>
      <c r="K62" s="93"/>
      <c r="L62" s="93"/>
      <c r="M62" s="93"/>
      <c r="N62" s="93"/>
      <c r="O62" s="123" t="str">
        <f>Encodage!$D$26</f>
        <v>NA</v>
      </c>
    </row>
    <row r="63" spans="1:23" x14ac:dyDescent="0.3">
      <c r="A63" s="122"/>
      <c r="B63" s="122"/>
      <c r="C63" s="93"/>
      <c r="D63" s="93"/>
      <c r="E63" s="96"/>
      <c r="F63" s="96"/>
      <c r="G63" s="118" t="str">
        <f t="shared" si="1"/>
        <v>NA</v>
      </c>
      <c r="H63" s="119" t="s">
        <v>112</v>
      </c>
      <c r="I63" s="96"/>
      <c r="J63" s="96"/>
      <c r="K63" s="93"/>
      <c r="L63" s="93"/>
      <c r="M63" s="93"/>
      <c r="N63" s="93"/>
      <c r="O63" s="123" t="str">
        <f>Encodage!$D$27</f>
        <v>NA</v>
      </c>
    </row>
    <row r="64" spans="1:23" x14ac:dyDescent="0.3">
      <c r="A64" s="110"/>
      <c r="B64" s="110"/>
      <c r="C64" s="93"/>
      <c r="D64" s="93"/>
      <c r="E64" s="96"/>
      <c r="F64" s="96"/>
      <c r="G64" s="118" t="str">
        <f t="shared" si="1"/>
        <v>NA</v>
      </c>
      <c r="H64" s="119" t="s">
        <v>50</v>
      </c>
      <c r="I64" s="96"/>
      <c r="J64" s="96"/>
      <c r="K64" s="93"/>
      <c r="L64" s="93"/>
      <c r="M64" s="93"/>
      <c r="N64" s="93"/>
      <c r="O64" s="123" t="e">
        <f>AVERAGE(Encodage!$D$28,Encodage!$D$29)</f>
        <v>#DIV/0!</v>
      </c>
    </row>
    <row r="65" spans="1:23" ht="8.4" customHeight="1" thickBot="1" x14ac:dyDescent="0.35">
      <c r="A65" s="122"/>
      <c r="B65" s="122"/>
      <c r="C65" s="93"/>
      <c r="D65" s="93"/>
      <c r="E65" s="93"/>
      <c r="F65" s="96"/>
      <c r="G65" s="116"/>
      <c r="H65" s="127"/>
      <c r="I65" s="96"/>
      <c r="J65" s="96"/>
      <c r="K65" s="93"/>
      <c r="L65" s="93"/>
      <c r="M65" s="93"/>
      <c r="N65" s="93"/>
      <c r="O65" s="128"/>
    </row>
    <row r="66" spans="1:23" ht="15" thickBot="1" x14ac:dyDescent="0.35">
      <c r="A66" s="117" t="e">
        <f>AVERAGE($G$66:$G$68)</f>
        <v>#DIV/0!</v>
      </c>
      <c r="B66" s="110"/>
      <c r="C66" s="174" t="s">
        <v>101</v>
      </c>
      <c r="D66" s="174"/>
      <c r="E66" s="174"/>
      <c r="F66" s="171"/>
      <c r="G66" s="118" t="str">
        <f>IF(ISERROR(O66),"NA",O66)</f>
        <v>NA</v>
      </c>
      <c r="H66" s="119" t="s">
        <v>119</v>
      </c>
      <c r="I66" s="120"/>
      <c r="J66" s="120"/>
      <c r="K66" s="110"/>
      <c r="L66" s="103"/>
      <c r="M66" s="93"/>
      <c r="N66" s="93"/>
      <c r="O66" s="123" t="str">
        <f>Encodage!$D$30</f>
        <v>NA</v>
      </c>
    </row>
    <row r="67" spans="1:23" x14ac:dyDescent="0.3">
      <c r="A67" s="122"/>
      <c r="B67" s="122"/>
      <c r="C67" s="174"/>
      <c r="D67" s="174"/>
      <c r="E67" s="174"/>
      <c r="F67" s="171"/>
      <c r="G67" s="118" t="str">
        <f>IF(ISERROR(O67),"NA",O67)</f>
        <v>NA</v>
      </c>
      <c r="H67" s="119" t="s">
        <v>53</v>
      </c>
      <c r="I67" s="96"/>
      <c r="J67" s="96"/>
      <c r="K67" s="93"/>
      <c r="L67" s="93"/>
      <c r="M67" s="93"/>
      <c r="N67" s="93"/>
      <c r="O67" s="123" t="str">
        <f>Encodage!$D$31</f>
        <v>NA</v>
      </c>
    </row>
    <row r="68" spans="1:23" x14ac:dyDescent="0.3">
      <c r="A68" s="120"/>
      <c r="B68" s="120"/>
      <c r="C68" s="93"/>
      <c r="D68" s="93"/>
      <c r="E68" s="120"/>
      <c r="F68" s="96"/>
      <c r="G68" s="118" t="str">
        <f>IF(ISERROR(O68),"NA",O68)</f>
        <v>NA</v>
      </c>
      <c r="H68" s="119" t="s">
        <v>54</v>
      </c>
      <c r="I68" s="96"/>
      <c r="J68" s="96"/>
      <c r="K68" s="93"/>
      <c r="L68" s="93"/>
      <c r="M68" s="93"/>
      <c r="N68" s="93"/>
      <c r="O68" s="123" t="str">
        <f>Encodage!$D$32</f>
        <v>NA</v>
      </c>
    </row>
    <row r="69" spans="1:23" ht="8.4" customHeight="1" x14ac:dyDescent="0.3">
      <c r="A69" s="120"/>
      <c r="B69" s="120"/>
      <c r="C69" s="93"/>
      <c r="D69" s="93"/>
      <c r="E69" s="125"/>
      <c r="F69" s="93"/>
      <c r="G69" s="129"/>
      <c r="H69" s="120"/>
      <c r="I69" s="96"/>
      <c r="J69" s="96"/>
      <c r="K69" s="93"/>
      <c r="L69" s="93"/>
      <c r="M69" s="93"/>
      <c r="N69" s="93"/>
      <c r="O69" s="130"/>
    </row>
    <row r="70" spans="1:23" s="90" customFormat="1" ht="18" customHeight="1" x14ac:dyDescent="0.3">
      <c r="A70" s="145" t="s">
        <v>1</v>
      </c>
      <c r="B70" s="145"/>
      <c r="C70" s="153"/>
      <c r="D70" s="154"/>
      <c r="E70" s="154"/>
      <c r="F70" s="153"/>
      <c r="G70" s="154"/>
      <c r="H70" s="153"/>
      <c r="I70" s="153"/>
      <c r="J70" s="153"/>
      <c r="K70" s="155"/>
      <c r="L70" s="156"/>
      <c r="M70" s="153"/>
      <c r="N70" s="153"/>
      <c r="O70" s="153"/>
      <c r="P70" s="83"/>
      <c r="Q70" s="83"/>
      <c r="R70" s="83"/>
      <c r="S70" s="83"/>
      <c r="T70" s="83"/>
      <c r="U70" s="83"/>
      <c r="V70" s="83"/>
      <c r="W70" s="83"/>
    </row>
    <row r="71" spans="1:23" ht="9" customHeight="1" thickBot="1" x14ac:dyDescent="0.35">
      <c r="A71" s="115"/>
      <c r="B71" s="115"/>
      <c r="C71" s="93"/>
      <c r="D71" s="115"/>
      <c r="E71" s="115"/>
      <c r="F71" s="93"/>
      <c r="G71" s="131"/>
      <c r="H71" s="93"/>
      <c r="I71" s="93"/>
      <c r="J71" s="93"/>
      <c r="K71" s="105"/>
      <c r="L71" s="103"/>
      <c r="M71" s="93"/>
      <c r="N71" s="93"/>
      <c r="O71" s="130"/>
    </row>
    <row r="72" spans="1:23" ht="15" thickBot="1" x14ac:dyDescent="0.35">
      <c r="A72" s="117" t="e">
        <f>AVERAGE($G$72:$G$74)</f>
        <v>#DIV/0!</v>
      </c>
      <c r="B72" s="110"/>
      <c r="C72" s="115" t="s">
        <v>55</v>
      </c>
      <c r="D72" s="132"/>
      <c r="E72" s="132"/>
      <c r="F72" s="93"/>
      <c r="G72" s="118" t="str">
        <f>IF(ISERROR(O72),"NA",O72)</f>
        <v>NA</v>
      </c>
      <c r="H72" s="119" t="s">
        <v>118</v>
      </c>
      <c r="I72" s="93"/>
      <c r="J72" s="93"/>
      <c r="K72" s="105"/>
      <c r="L72" s="103"/>
      <c r="M72" s="93"/>
      <c r="N72" s="93"/>
      <c r="O72" s="123" t="e">
        <f>AVERAGE(Encodage!$J$15:$J$16)</f>
        <v>#DIV/0!</v>
      </c>
    </row>
    <row r="73" spans="1:23" x14ac:dyDescent="0.3">
      <c r="A73" s="122"/>
      <c r="B73" s="122"/>
      <c r="C73" s="99"/>
      <c r="D73" s="99"/>
      <c r="E73" s="133"/>
      <c r="F73" s="93"/>
      <c r="G73" s="118" t="str">
        <f>IF(ISERROR(O73),"NA",O73)</f>
        <v>NA</v>
      </c>
      <c r="H73" s="119" t="s">
        <v>114</v>
      </c>
      <c r="I73" s="96"/>
      <c r="J73" s="96"/>
      <c r="K73" s="93"/>
      <c r="L73" s="93"/>
      <c r="M73" s="93"/>
      <c r="N73" s="93"/>
      <c r="O73" s="123" t="e">
        <f>AVERAGE(Encodage!$J$17:$J$20)</f>
        <v>#DIV/0!</v>
      </c>
    </row>
    <row r="74" spans="1:23" x14ac:dyDescent="0.3">
      <c r="A74" s="122"/>
      <c r="B74" s="122"/>
      <c r="C74" s="99"/>
      <c r="D74" s="99"/>
      <c r="E74" s="133"/>
      <c r="F74" s="93"/>
      <c r="G74" s="118" t="str">
        <f>IF(ISERROR(O74),"NA",O74)</f>
        <v>NA</v>
      </c>
      <c r="H74" s="119" t="s">
        <v>104</v>
      </c>
      <c r="I74" s="96"/>
      <c r="J74" s="96"/>
      <c r="K74" s="93"/>
      <c r="L74" s="93"/>
      <c r="M74" s="93"/>
      <c r="N74" s="93"/>
      <c r="O74" s="123" t="e">
        <f>AVERAGE(Encodage!$J$21:$J$24)</f>
        <v>#DIV/0!</v>
      </c>
    </row>
    <row r="75" spans="1:23" ht="8.4" customHeight="1" thickBot="1" x14ac:dyDescent="0.35">
      <c r="A75" s="122"/>
      <c r="B75" s="122"/>
      <c r="C75" s="99"/>
      <c r="D75" s="99"/>
      <c r="E75" s="133"/>
      <c r="F75" s="93"/>
      <c r="G75" s="129"/>
      <c r="H75" s="120"/>
      <c r="I75" s="96"/>
      <c r="J75" s="96"/>
      <c r="K75" s="93"/>
      <c r="L75" s="93"/>
      <c r="M75" s="93"/>
      <c r="N75" s="93"/>
      <c r="O75" s="134"/>
    </row>
    <row r="76" spans="1:23" ht="15" customHeight="1" thickBot="1" x14ac:dyDescent="0.35">
      <c r="A76" s="117" t="e">
        <f>AVERAGE($G$76:$G$77)</f>
        <v>#DIV/0!</v>
      </c>
      <c r="B76" s="110"/>
      <c r="C76" s="170" t="s">
        <v>130</v>
      </c>
      <c r="D76" s="170"/>
      <c r="E76" s="170"/>
      <c r="F76" s="171"/>
      <c r="G76" s="118" t="str">
        <f>IF(ISERROR(O76),"NA",O76)</f>
        <v>NA</v>
      </c>
      <c r="H76" s="119" t="s">
        <v>56</v>
      </c>
      <c r="I76" s="93"/>
      <c r="J76" s="93"/>
      <c r="K76" s="93"/>
      <c r="L76" s="103"/>
      <c r="M76" s="93"/>
      <c r="N76" s="93"/>
      <c r="O76" s="123" t="e">
        <f>AVERAGE(Encodage!$J$25:$J$26)</f>
        <v>#DIV/0!</v>
      </c>
    </row>
    <row r="77" spans="1:23" x14ac:dyDescent="0.3">
      <c r="A77" s="122"/>
      <c r="B77" s="122"/>
      <c r="C77" s="170"/>
      <c r="D77" s="170"/>
      <c r="E77" s="170"/>
      <c r="F77" s="171"/>
      <c r="G77" s="118" t="str">
        <f>IF(ISERROR(O77),"NA",O77)</f>
        <v>NA</v>
      </c>
      <c r="H77" s="119" t="s">
        <v>105</v>
      </c>
      <c r="I77" s="93"/>
      <c r="J77" s="93"/>
      <c r="K77" s="93"/>
      <c r="L77" s="93"/>
      <c r="M77" s="93"/>
      <c r="N77" s="93"/>
      <c r="O77" s="123" t="e">
        <f>AVERAGE(Encodage!$J$27:$J$29)</f>
        <v>#DIV/0!</v>
      </c>
    </row>
    <row r="78" spans="1:23" ht="8.4" customHeight="1" thickBot="1" x14ac:dyDescent="0.35">
      <c r="A78" s="122"/>
      <c r="B78" s="122"/>
      <c r="C78" s="135"/>
      <c r="D78" s="135"/>
      <c r="E78" s="135"/>
      <c r="F78" s="93"/>
      <c r="G78" s="129"/>
      <c r="H78" s="120"/>
      <c r="I78" s="93"/>
      <c r="J78" s="93"/>
      <c r="K78" s="93"/>
      <c r="L78" s="93"/>
      <c r="M78" s="93"/>
      <c r="N78" s="93"/>
      <c r="O78" s="134"/>
    </row>
    <row r="79" spans="1:23" ht="15" customHeight="1" thickBot="1" x14ac:dyDescent="0.35">
      <c r="A79" s="117" t="e">
        <f>AVERAGE($G$79:$G$80)</f>
        <v>#DIV/0!</v>
      </c>
      <c r="B79" s="110"/>
      <c r="C79" s="136" t="s">
        <v>88</v>
      </c>
      <c r="D79" s="136"/>
      <c r="E79" s="136"/>
      <c r="F79" s="125"/>
      <c r="G79" s="118" t="str">
        <f>IF(ISERROR(O79),"NA",O79)</f>
        <v>NA</v>
      </c>
      <c r="H79" s="119" t="s">
        <v>113</v>
      </c>
      <c r="I79" s="93"/>
      <c r="J79" s="93"/>
      <c r="K79" s="93"/>
      <c r="L79" s="103"/>
      <c r="M79" s="93"/>
      <c r="N79" s="93"/>
      <c r="O79" s="123" t="e">
        <f>AVERAGE(Encodage!$J$30:$J$31)</f>
        <v>#DIV/0!</v>
      </c>
    </row>
    <row r="80" spans="1:23" x14ac:dyDescent="0.3">
      <c r="A80" s="120"/>
      <c r="B80" s="120"/>
      <c r="C80" s="136"/>
      <c r="D80" s="136"/>
      <c r="E80" s="136"/>
      <c r="F80" s="125"/>
      <c r="G80" s="118" t="str">
        <f>IF(ISERROR(O80),"NA",O80)</f>
        <v>NA</v>
      </c>
      <c r="H80" s="119" t="s">
        <v>57</v>
      </c>
      <c r="I80" s="96"/>
      <c r="J80" s="96"/>
      <c r="K80" s="93"/>
      <c r="L80" s="93"/>
      <c r="M80" s="93"/>
      <c r="N80" s="93"/>
      <c r="O80" s="123" t="e">
        <f>AVERAGE(Encodage!$J$32:$J$34)</f>
        <v>#DIV/0!</v>
      </c>
    </row>
    <row r="81" spans="1:23" ht="8.4" customHeight="1" x14ac:dyDescent="0.3">
      <c r="A81" s="96"/>
      <c r="B81" s="96"/>
      <c r="C81" s="119"/>
      <c r="D81" s="119"/>
      <c r="E81" s="119"/>
      <c r="F81" s="93"/>
      <c r="G81" s="137"/>
      <c r="H81" s="138"/>
      <c r="I81" s="93"/>
      <c r="J81" s="93"/>
      <c r="K81" s="93"/>
      <c r="L81" s="93"/>
      <c r="M81" s="93"/>
      <c r="N81" s="93"/>
      <c r="O81" s="128"/>
    </row>
    <row r="82" spans="1:23" s="89" customFormat="1" ht="18" customHeight="1" x14ac:dyDescent="0.3">
      <c r="A82" s="145" t="s">
        <v>2</v>
      </c>
      <c r="B82" s="145"/>
      <c r="C82" s="157"/>
      <c r="D82" s="145"/>
      <c r="E82" s="145"/>
      <c r="F82" s="151"/>
      <c r="G82" s="145"/>
      <c r="H82" s="151"/>
      <c r="I82" s="151"/>
      <c r="J82" s="151"/>
      <c r="K82" s="151"/>
      <c r="L82" s="157"/>
      <c r="M82" s="151"/>
      <c r="N82" s="151"/>
      <c r="O82" s="158"/>
      <c r="P82" s="88"/>
      <c r="Q82" s="88"/>
      <c r="R82" s="88"/>
      <c r="S82" s="88"/>
      <c r="T82" s="88"/>
      <c r="U82" s="88"/>
      <c r="V82" s="88"/>
      <c r="W82" s="88"/>
    </row>
    <row r="83" spans="1:23" ht="8.4" customHeight="1" thickBot="1" x14ac:dyDescent="0.35">
      <c r="A83" s="115"/>
      <c r="B83" s="115"/>
      <c r="C83" s="119"/>
      <c r="D83" s="135"/>
      <c r="E83" s="135"/>
      <c r="F83" s="93"/>
      <c r="G83" s="131"/>
      <c r="H83" s="93"/>
      <c r="I83" s="93"/>
      <c r="J83" s="93"/>
      <c r="K83" s="93"/>
      <c r="L83" s="103"/>
      <c r="M83" s="93"/>
      <c r="N83" s="93"/>
      <c r="O83" s="128"/>
    </row>
    <row r="84" spans="1:23" ht="15" customHeight="1" thickBot="1" x14ac:dyDescent="0.35">
      <c r="A84" s="117" t="e">
        <f>AVERAGE($G$84:$G$86)</f>
        <v>#DIV/0!</v>
      </c>
      <c r="B84" s="110"/>
      <c r="C84" s="139" t="s">
        <v>131</v>
      </c>
      <c r="D84" s="139"/>
      <c r="E84" s="139"/>
      <c r="F84" s="140"/>
      <c r="G84" s="118" t="str">
        <f>IF(ISERROR(O84),"NA",O84)</f>
        <v>NA</v>
      </c>
      <c r="H84" s="119" t="s">
        <v>6</v>
      </c>
      <c r="I84" s="93"/>
      <c r="J84" s="93"/>
      <c r="K84" s="93"/>
      <c r="L84" s="103"/>
      <c r="M84" s="93"/>
      <c r="N84" s="93"/>
      <c r="O84" s="123" t="str">
        <f>Encodage!$P$15</f>
        <v>NA</v>
      </c>
    </row>
    <row r="85" spans="1:23" x14ac:dyDescent="0.3">
      <c r="A85" s="122"/>
      <c r="B85" s="122"/>
      <c r="C85" s="139"/>
      <c r="D85" s="139"/>
      <c r="E85" s="139"/>
      <c r="F85" s="140"/>
      <c r="G85" s="118" t="str">
        <f>IF(ISERROR(O85),"NA",O85)</f>
        <v>NA</v>
      </c>
      <c r="H85" s="119" t="s">
        <v>7</v>
      </c>
      <c r="I85" s="96"/>
      <c r="J85" s="96"/>
      <c r="K85" s="93"/>
      <c r="L85" s="93"/>
      <c r="M85" s="93"/>
      <c r="N85" s="93"/>
      <c r="O85" s="123" t="str">
        <f>Encodage!$P$16</f>
        <v>NA</v>
      </c>
    </row>
    <row r="86" spans="1:23" x14ac:dyDescent="0.3">
      <c r="A86" s="122"/>
      <c r="B86" s="122"/>
      <c r="C86" s="115"/>
      <c r="D86" s="115"/>
      <c r="E86" s="115"/>
      <c r="F86" s="93"/>
      <c r="G86" s="118" t="str">
        <f>IF(ISERROR(O86),"NA",O86)</f>
        <v>NA</v>
      </c>
      <c r="H86" s="119" t="s">
        <v>115</v>
      </c>
      <c r="I86" s="96"/>
      <c r="J86" s="96"/>
      <c r="K86" s="93"/>
      <c r="L86" s="93"/>
      <c r="M86" s="93"/>
      <c r="N86" s="93"/>
      <c r="O86" s="123" t="e">
        <f>AVERAGE(Encodage!$P$17:$P$18)</f>
        <v>#DIV/0!</v>
      </c>
    </row>
    <row r="87" spans="1:23" ht="7.8" customHeight="1" thickBot="1" x14ac:dyDescent="0.35">
      <c r="A87" s="122"/>
      <c r="B87" s="122"/>
      <c r="C87" s="115"/>
      <c r="D87" s="115"/>
      <c r="E87" s="115"/>
      <c r="F87" s="93"/>
      <c r="G87" s="141"/>
      <c r="H87" s="120"/>
      <c r="I87" s="93"/>
      <c r="J87" s="93"/>
      <c r="K87" s="93"/>
      <c r="L87" s="93"/>
      <c r="M87" s="93"/>
      <c r="N87" s="93"/>
      <c r="O87" s="128"/>
    </row>
    <row r="88" spans="1:23" ht="14.4" customHeight="1" thickBot="1" x14ac:dyDescent="0.35">
      <c r="A88" s="117" t="e">
        <f>AVERAGE($G$88:$G$94)</f>
        <v>#DIV/0!</v>
      </c>
      <c r="B88" s="110"/>
      <c r="C88" s="115" t="s">
        <v>121</v>
      </c>
      <c r="D88" s="132"/>
      <c r="E88" s="132"/>
      <c r="F88" s="93"/>
      <c r="G88" s="118" t="str">
        <f t="shared" ref="G88:G94" si="2">IF(ISERROR(O88),"NA",O88)</f>
        <v>NA</v>
      </c>
      <c r="H88" s="119" t="s">
        <v>59</v>
      </c>
      <c r="I88" s="93"/>
      <c r="J88" s="93"/>
      <c r="K88" s="93"/>
      <c r="L88" s="93"/>
      <c r="M88" s="93"/>
      <c r="N88" s="93"/>
      <c r="O88" s="123" t="e">
        <f>AVERAGE(Encodage!$P$19:$P$21)</f>
        <v>#DIV/0!</v>
      </c>
    </row>
    <row r="89" spans="1:23" x14ac:dyDescent="0.3">
      <c r="A89" s="93"/>
      <c r="B89" s="93"/>
      <c r="C89" s="93"/>
      <c r="D89" s="93"/>
      <c r="E89" s="93"/>
      <c r="F89" s="93"/>
      <c r="G89" s="118" t="str">
        <f t="shared" si="2"/>
        <v>NA</v>
      </c>
      <c r="H89" s="119" t="s">
        <v>116</v>
      </c>
      <c r="I89" s="96"/>
      <c r="J89" s="96"/>
      <c r="K89" s="93"/>
      <c r="L89" s="93"/>
      <c r="M89" s="93"/>
      <c r="N89" s="93"/>
      <c r="O89" s="123" t="str">
        <f>Encodage!$P$22</f>
        <v>NA</v>
      </c>
    </row>
    <row r="90" spans="1:23" x14ac:dyDescent="0.3">
      <c r="A90" s="120"/>
      <c r="B90" s="120"/>
      <c r="C90" s="115"/>
      <c r="D90" s="115"/>
      <c r="E90" s="115"/>
      <c r="F90" s="93"/>
      <c r="G90" s="118" t="str">
        <f t="shared" si="2"/>
        <v>NA</v>
      </c>
      <c r="H90" s="119" t="s">
        <v>117</v>
      </c>
      <c r="I90" s="96"/>
      <c r="J90" s="96"/>
      <c r="K90" s="93"/>
      <c r="L90" s="93"/>
      <c r="M90" s="93"/>
      <c r="N90" s="93"/>
      <c r="O90" s="123" t="e">
        <f>AVERAGE(Encodage!$P$23)</f>
        <v>#DIV/0!</v>
      </c>
    </row>
    <row r="91" spans="1:23" x14ac:dyDescent="0.3">
      <c r="A91" s="120"/>
      <c r="B91" s="120"/>
      <c r="C91" s="115"/>
      <c r="D91" s="115"/>
      <c r="E91" s="115"/>
      <c r="F91" s="93"/>
      <c r="G91" s="118" t="str">
        <f t="shared" si="2"/>
        <v>NA</v>
      </c>
      <c r="H91" s="119" t="s">
        <v>60</v>
      </c>
      <c r="I91" s="96"/>
      <c r="J91" s="96"/>
      <c r="K91" s="93"/>
      <c r="L91" s="93"/>
      <c r="M91" s="93"/>
      <c r="N91" s="93"/>
      <c r="O91" s="123" t="str">
        <f>Encodage!$P$24</f>
        <v>NA</v>
      </c>
    </row>
    <row r="92" spans="1:23" x14ac:dyDescent="0.3">
      <c r="A92" s="120"/>
      <c r="B92" s="120"/>
      <c r="C92" s="115"/>
      <c r="D92" s="115"/>
      <c r="E92" s="115"/>
      <c r="F92" s="93"/>
      <c r="G92" s="118" t="str">
        <f>IF(ISERROR(O92),"NA",O92)</f>
        <v>NA</v>
      </c>
      <c r="H92" s="119" t="s">
        <v>61</v>
      </c>
      <c r="I92" s="96"/>
      <c r="J92" s="96"/>
      <c r="K92" s="93"/>
      <c r="L92" s="93"/>
      <c r="M92" s="93"/>
      <c r="N92" s="93"/>
      <c r="O92" s="123" t="str">
        <f>Encodage!$P$25</f>
        <v>NA</v>
      </c>
    </row>
    <row r="93" spans="1:23" x14ac:dyDescent="0.3">
      <c r="A93" s="120"/>
      <c r="B93" s="120"/>
      <c r="C93" s="115"/>
      <c r="D93" s="115"/>
      <c r="E93" s="115"/>
      <c r="F93" s="93"/>
      <c r="G93" s="118" t="str">
        <f>IF(ISERROR(O93),"NA",O93)</f>
        <v>NA</v>
      </c>
      <c r="H93" s="119" t="s">
        <v>8</v>
      </c>
      <c r="I93" s="96"/>
      <c r="J93" s="96"/>
      <c r="K93" s="93"/>
      <c r="L93" s="93"/>
      <c r="M93" s="93"/>
      <c r="N93" s="93"/>
      <c r="O93" s="123" t="str">
        <f>Encodage!$P$26</f>
        <v>NA</v>
      </c>
    </row>
    <row r="94" spans="1:23" x14ac:dyDescent="0.3">
      <c r="A94" s="122"/>
      <c r="B94" s="122"/>
      <c r="C94" s="115"/>
      <c r="D94" s="115"/>
      <c r="E94" s="115"/>
      <c r="F94" s="93"/>
      <c r="G94" s="118" t="str">
        <f t="shared" si="2"/>
        <v>NA</v>
      </c>
      <c r="H94" s="119" t="s">
        <v>82</v>
      </c>
      <c r="I94" s="96"/>
      <c r="J94" s="96"/>
      <c r="K94" s="93"/>
      <c r="L94" s="93"/>
      <c r="M94" s="93"/>
      <c r="N94" s="93"/>
      <c r="O94" s="123" t="str">
        <f>Encodage!$P$27</f>
        <v>NA</v>
      </c>
    </row>
    <row r="95" spans="1:23" ht="8.4" customHeight="1" thickBot="1" x14ac:dyDescent="0.35">
      <c r="A95" s="122"/>
      <c r="B95" s="122"/>
      <c r="C95" s="115"/>
      <c r="D95" s="115"/>
      <c r="E95" s="115"/>
      <c r="F95" s="93"/>
      <c r="G95" s="142"/>
      <c r="H95" s="120"/>
      <c r="I95" s="96"/>
      <c r="J95" s="96"/>
      <c r="K95" s="93"/>
      <c r="L95" s="93"/>
      <c r="M95" s="93"/>
      <c r="N95" s="93"/>
      <c r="O95" s="128"/>
    </row>
    <row r="96" spans="1:23" ht="15" customHeight="1" thickBot="1" x14ac:dyDescent="0.35">
      <c r="A96" s="143" t="e">
        <f>AVERAGE($G$96:$G$98)</f>
        <v>#DIV/0!</v>
      </c>
      <c r="B96" s="144"/>
      <c r="C96" s="170" t="s">
        <v>58</v>
      </c>
      <c r="D96" s="170"/>
      <c r="E96" s="170"/>
      <c r="F96" s="171"/>
      <c r="G96" s="118" t="str">
        <f>IF(ISERROR(O96),"NA",O96)</f>
        <v>NA</v>
      </c>
      <c r="H96" s="119" t="s">
        <v>93</v>
      </c>
      <c r="I96" s="93"/>
      <c r="J96" s="93"/>
      <c r="K96" s="93"/>
      <c r="L96" s="93"/>
      <c r="M96" s="93"/>
      <c r="N96" s="93"/>
      <c r="O96" s="123" t="str">
        <f>Encodage!$P$28</f>
        <v>NA</v>
      </c>
    </row>
    <row r="97" spans="1:15" x14ac:dyDescent="0.3">
      <c r="A97" s="122"/>
      <c r="B97" s="122"/>
      <c r="C97" s="170"/>
      <c r="D97" s="170"/>
      <c r="E97" s="170"/>
      <c r="F97" s="171"/>
      <c r="G97" s="118" t="str">
        <f>IF(ISERROR(O97),"NA",O97)</f>
        <v>NA</v>
      </c>
      <c r="H97" s="119" t="s">
        <v>94</v>
      </c>
      <c r="I97" s="93"/>
      <c r="J97" s="93"/>
      <c r="K97" s="93"/>
      <c r="L97" s="93"/>
      <c r="M97" s="93"/>
      <c r="N97" s="93"/>
      <c r="O97" s="123" t="e">
        <f>AVERAGE(Encodage!$P$29:$P$32)</f>
        <v>#DIV/0!</v>
      </c>
    </row>
    <row r="98" spans="1:15" x14ac:dyDescent="0.3">
      <c r="A98" s="122"/>
      <c r="B98" s="122"/>
      <c r="C98" s="93"/>
      <c r="D98" s="93"/>
      <c r="E98" s="125"/>
      <c r="F98" s="93"/>
      <c r="G98" s="118" t="str">
        <f>IF(ISERROR(O98),"NA",O98)</f>
        <v>NA</v>
      </c>
      <c r="H98" s="119" t="s">
        <v>95</v>
      </c>
      <c r="I98" s="93"/>
      <c r="J98" s="93"/>
      <c r="K98" s="93"/>
      <c r="L98" s="93"/>
      <c r="M98" s="93"/>
      <c r="N98" s="93"/>
      <c r="O98" s="123" t="str">
        <f>Encodage!P33</f>
        <v>NA</v>
      </c>
    </row>
    <row r="99" spans="1:15" x14ac:dyDescent="0.3">
      <c r="A99" s="122"/>
      <c r="B99" s="122"/>
      <c r="C99" s="93"/>
      <c r="D99" s="93"/>
      <c r="E99" s="125"/>
      <c r="F99" s="125"/>
      <c r="G99" s="93"/>
      <c r="H99" s="93"/>
      <c r="I99" s="93"/>
      <c r="J99" s="93"/>
      <c r="K99" s="93"/>
      <c r="L99" s="93"/>
      <c r="M99" s="93"/>
      <c r="N99" s="93"/>
      <c r="O99" s="116"/>
    </row>
    <row r="100" spans="1:15" x14ac:dyDescent="0.3">
      <c r="A100" s="93"/>
      <c r="B100" s="93"/>
      <c r="C100" s="93"/>
      <c r="D100" s="102"/>
      <c r="E100" s="93"/>
      <c r="F100" s="93"/>
      <c r="G100" s="93"/>
      <c r="H100" s="93"/>
      <c r="I100" s="93"/>
      <c r="J100" s="93"/>
      <c r="K100" s="93"/>
      <c r="L100" s="93"/>
      <c r="M100" s="93"/>
      <c r="N100" s="93"/>
      <c r="O100" s="116"/>
    </row>
    <row r="101" spans="1:15" x14ac:dyDescent="0.3">
      <c r="A101" s="93"/>
      <c r="B101" s="93"/>
      <c r="C101" s="93"/>
      <c r="D101" s="93"/>
      <c r="E101" s="93"/>
      <c r="F101" s="93"/>
      <c r="G101" s="93"/>
      <c r="H101" s="93"/>
      <c r="I101" s="93"/>
      <c r="J101" s="93"/>
      <c r="K101" s="93"/>
      <c r="L101" s="93"/>
      <c r="M101" s="93"/>
      <c r="N101" s="93"/>
      <c r="O101" s="93"/>
    </row>
    <row r="102" spans="1:15" x14ac:dyDescent="0.3">
      <c r="A102" s="93"/>
      <c r="B102" s="93"/>
      <c r="C102" s="93"/>
      <c r="D102" s="93"/>
      <c r="E102" s="93"/>
      <c r="F102" s="93"/>
      <c r="G102" s="93"/>
      <c r="H102" s="93"/>
      <c r="I102" s="93"/>
      <c r="J102" s="93"/>
      <c r="K102" s="93"/>
      <c r="L102" s="93"/>
      <c r="M102" s="93"/>
      <c r="N102" s="93"/>
      <c r="O102" s="93"/>
    </row>
    <row r="103" spans="1:15" x14ac:dyDescent="0.3">
      <c r="A103" s="93"/>
      <c r="B103" s="93"/>
      <c r="C103" s="93"/>
      <c r="D103" s="93"/>
      <c r="E103" s="93"/>
      <c r="F103" s="93"/>
      <c r="G103" s="93"/>
      <c r="H103" s="93"/>
      <c r="I103" s="93"/>
      <c r="J103" s="93"/>
      <c r="K103" s="93"/>
      <c r="L103" s="93"/>
      <c r="M103" s="93"/>
      <c r="N103" s="93"/>
      <c r="O103" s="93"/>
    </row>
    <row r="104" spans="1:15" x14ac:dyDescent="0.3">
      <c r="A104" s="93"/>
      <c r="B104" s="93"/>
      <c r="C104" s="93"/>
      <c r="D104" s="93"/>
      <c r="E104" s="93"/>
      <c r="F104" s="93"/>
      <c r="G104" s="93"/>
      <c r="H104" s="93"/>
      <c r="I104" s="93"/>
      <c r="J104" s="93"/>
      <c r="K104" s="93"/>
      <c r="L104" s="93"/>
      <c r="M104" s="93"/>
      <c r="N104" s="93"/>
      <c r="O104" s="93"/>
    </row>
    <row r="105" spans="1:15" x14ac:dyDescent="0.3">
      <c r="A105" s="93"/>
      <c r="B105" s="93"/>
      <c r="C105" s="93"/>
      <c r="D105" s="93"/>
      <c r="E105" s="93"/>
      <c r="F105" s="93"/>
      <c r="G105" s="93"/>
      <c r="H105" s="93"/>
      <c r="I105" s="93"/>
      <c r="J105" s="93"/>
      <c r="K105" s="93"/>
      <c r="L105" s="93"/>
      <c r="M105" s="93"/>
      <c r="N105" s="93"/>
      <c r="O105" s="93"/>
    </row>
    <row r="106" spans="1:15" x14ac:dyDescent="0.3">
      <c r="A106" s="93"/>
      <c r="B106" s="93"/>
      <c r="C106" s="93"/>
      <c r="D106" s="93"/>
      <c r="E106" s="93"/>
      <c r="F106" s="93"/>
      <c r="G106" s="93"/>
      <c r="H106" s="93"/>
      <c r="I106" s="93"/>
      <c r="J106" s="93"/>
      <c r="K106" s="93"/>
      <c r="L106" s="93"/>
      <c r="M106" s="93"/>
      <c r="N106" s="93"/>
      <c r="O106" s="93"/>
    </row>
    <row r="107" spans="1:15" x14ac:dyDescent="0.3">
      <c r="A107" s="93"/>
      <c r="B107" s="93"/>
      <c r="C107" s="93"/>
      <c r="D107" s="93"/>
      <c r="E107" s="93"/>
      <c r="F107" s="93"/>
      <c r="G107" s="93"/>
      <c r="H107" s="93"/>
      <c r="I107" s="93"/>
      <c r="J107" s="93"/>
      <c r="K107" s="93"/>
      <c r="L107" s="93"/>
      <c r="M107" s="93"/>
      <c r="N107" s="93"/>
      <c r="O107" s="93"/>
    </row>
    <row r="108" spans="1:15" x14ac:dyDescent="0.3">
      <c r="A108" s="93"/>
      <c r="B108" s="93"/>
      <c r="C108" s="93"/>
      <c r="D108" s="93"/>
      <c r="E108" s="93"/>
      <c r="F108" s="93"/>
      <c r="G108" s="93"/>
      <c r="H108" s="93"/>
      <c r="I108" s="93"/>
      <c r="J108" s="93"/>
      <c r="K108" s="93"/>
      <c r="L108" s="93"/>
      <c r="M108" s="93"/>
      <c r="N108" s="93"/>
      <c r="O108" s="93"/>
    </row>
    <row r="109" spans="1:15" x14ac:dyDescent="0.3">
      <c r="A109" s="93"/>
      <c r="B109" s="93"/>
      <c r="C109" s="93"/>
      <c r="D109" s="93"/>
      <c r="E109" s="93"/>
      <c r="F109" s="93"/>
      <c r="G109" s="93"/>
      <c r="H109" s="93"/>
      <c r="I109" s="93"/>
      <c r="J109" s="93"/>
      <c r="K109" s="93"/>
      <c r="L109" s="93"/>
      <c r="M109" s="93"/>
      <c r="N109" s="93"/>
      <c r="O109" s="93"/>
    </row>
  </sheetData>
  <sheetProtection algorithmName="SHA-512" hashValue="ayH3BcsYw1hq2FDpjvczmAWiBCCHQuwPKcNrde4x1G8J8Lruxb6wSfotJ0ZC+8jTpGC/EHHTaudmotN/y6FXjA==" saltValue="YDq8nOENF7BWYS8Er97rbA==" spinCount="100000" sheet="1" objects="1" scenarios="1"/>
  <autoFilter ref="D24:F24"/>
  <mergeCells count="8">
    <mergeCell ref="A1:O3"/>
    <mergeCell ref="C96:F97"/>
    <mergeCell ref="L37:O41"/>
    <mergeCell ref="C66:F67"/>
    <mergeCell ref="A11:K11"/>
    <mergeCell ref="A15:O15"/>
    <mergeCell ref="C55:F56"/>
    <mergeCell ref="C76:F77"/>
  </mergeCells>
  <conditionalFormatting sqref="E17:E19">
    <cfRule type="cellIs" dxfId="5" priority="6" operator="between">
      <formula>0.66</formula>
      <formula>1</formula>
    </cfRule>
  </conditionalFormatting>
  <conditionalFormatting sqref="E17:E19">
    <cfRule type="cellIs" dxfId="4" priority="4" operator="between">
      <formula>0</formula>
      <formula>0.33</formula>
    </cfRule>
  </conditionalFormatting>
  <conditionalFormatting sqref="E17:E19">
    <cfRule type="cellIs" dxfId="3" priority="5" operator="between">
      <formula>0.33</formula>
      <formula>0.66</formula>
    </cfRule>
  </conditionalFormatting>
  <conditionalFormatting sqref="A55 A59 A66 A72 A76 A79 A84 A88 A96 G96:G98 G79:G80 G76:G77 G72:G74 G66:G68 G59:G64 G55:G57 G84:G86 G88:G94">
    <cfRule type="cellIs" dxfId="2" priority="1" operator="between">
      <formula>0</formula>
      <formula>0.33</formula>
    </cfRule>
    <cfRule type="cellIs" dxfId="1" priority="2" operator="between">
      <formula>0.33</formula>
      <formula>0.66</formula>
    </cfRule>
    <cfRule type="cellIs" dxfId="0" priority="3" operator="between">
      <formula>0.66</formula>
      <formula>1</formula>
    </cfRule>
  </conditionalFormatting>
  <pageMargins left="0.6692913385826772" right="0.6692913385826772" top="0.19685039370078741" bottom="0.19685039370078741"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A4" sqref="A4:B25"/>
    </sheetView>
  </sheetViews>
  <sheetFormatPr baseColWidth="10" defaultRowHeight="14.4" x14ac:dyDescent="0.3"/>
  <cols>
    <col min="3" max="4" width="5.6640625" style="2" customWidth="1"/>
    <col min="7" max="8" width="5.6640625" style="2" customWidth="1"/>
    <col min="11" max="12" width="5.6640625" style="2" customWidth="1"/>
  </cols>
  <sheetData>
    <row r="1" spans="1:14" ht="15" thickBot="1" x14ac:dyDescent="0.35">
      <c r="A1" s="177" t="s">
        <v>0</v>
      </c>
      <c r="B1" s="178"/>
      <c r="C1" s="6"/>
      <c r="D1" s="6"/>
      <c r="E1" s="177" t="s">
        <v>1</v>
      </c>
      <c r="F1" s="178"/>
      <c r="G1" s="6"/>
      <c r="H1" s="6"/>
      <c r="I1" s="177" t="s">
        <v>2</v>
      </c>
      <c r="J1" s="178"/>
      <c r="K1" s="11"/>
      <c r="L1" s="6"/>
      <c r="N1" s="9" t="s">
        <v>71</v>
      </c>
    </row>
    <row r="2" spans="1:14" ht="15" thickBot="1" x14ac:dyDescent="0.35">
      <c r="A2" s="11"/>
      <c r="B2" s="11"/>
      <c r="C2" s="6"/>
      <c r="D2" s="6"/>
      <c r="E2" s="11"/>
      <c r="F2" s="11"/>
      <c r="G2" s="6"/>
      <c r="H2" s="6"/>
      <c r="I2" s="11"/>
      <c r="J2" s="11"/>
      <c r="K2" s="11"/>
      <c r="L2" s="6"/>
      <c r="N2" s="9" t="s">
        <v>83</v>
      </c>
    </row>
    <row r="3" spans="1:14" ht="29.4" thickBot="1" x14ac:dyDescent="0.35">
      <c r="A3" s="12" t="s">
        <v>71</v>
      </c>
      <c r="B3" s="13" t="s">
        <v>4</v>
      </c>
      <c r="C3" s="32"/>
      <c r="D3" s="32"/>
      <c r="E3" s="12" t="s">
        <v>71</v>
      </c>
      <c r="F3" s="13" t="s">
        <v>4</v>
      </c>
      <c r="G3" s="32"/>
      <c r="H3" s="32"/>
      <c r="I3" s="12" t="s">
        <v>71</v>
      </c>
      <c r="J3" s="13" t="s">
        <v>4</v>
      </c>
      <c r="K3" s="11"/>
      <c r="L3" s="6"/>
    </row>
    <row r="4" spans="1:14" x14ac:dyDescent="0.3">
      <c r="A4" s="14" t="s">
        <v>68</v>
      </c>
      <c r="B4" s="15" t="s">
        <v>9</v>
      </c>
      <c r="C4" s="6">
        <f>COUNTIF(B4,"▲")*1+COUNTIF(B4,"○")*0.3+COUNTIF(B4,"□")*0+COUNTIF(B4,"♦")</f>
        <v>1</v>
      </c>
      <c r="D4" s="33">
        <f>IF(B4="♦","NA",IF(B4="","NA",C4))</f>
        <v>1</v>
      </c>
      <c r="E4" s="14" t="s">
        <v>75</v>
      </c>
      <c r="F4" s="15" t="s">
        <v>9</v>
      </c>
      <c r="G4" s="6">
        <f>COUNTIF(F4,"▲")*0.8+COUNTIF(F4,"○")*0.4+COUNTIF(F4,"□")*0+COUNTIF(F4,"♦")</f>
        <v>0.8</v>
      </c>
      <c r="H4" s="34">
        <f>IF(F4="♦","NA",IF(F4="","NA",G4))</f>
        <v>0.8</v>
      </c>
      <c r="I4" s="14" t="s">
        <v>78</v>
      </c>
      <c r="J4" s="15" t="s">
        <v>11</v>
      </c>
      <c r="K4" s="6">
        <f>COUNTIF(J4,"▲")*0.8+COUNTIF(J4,"○")*0.4+COUNTIF(J4,"□")*0+COUNTIF(J4,"♦")</f>
        <v>0.4</v>
      </c>
      <c r="L4" s="33">
        <f>IF(J4="♦","NA",IF(J4="","NA",K4))</f>
        <v>0.4</v>
      </c>
    </row>
    <row r="5" spans="1:14" x14ac:dyDescent="0.3">
      <c r="A5" s="16" t="s">
        <v>69</v>
      </c>
      <c r="B5" s="17" t="s">
        <v>11</v>
      </c>
      <c r="C5" s="6">
        <f>COUNTIF(B5,"▲")*1+COUNTIF(B5,"○")*0.3+COUNTIF(B5,"□")*0+COUNTIF(B5,"♦")</f>
        <v>0.3</v>
      </c>
      <c r="D5" s="33">
        <f t="shared" ref="D5:D6" si="0">IF(B5="♦","NA",IF(B5="","NA",C5))</f>
        <v>0.3</v>
      </c>
      <c r="E5" s="16" t="s">
        <v>76</v>
      </c>
      <c r="F5" s="17" t="s">
        <v>11</v>
      </c>
      <c r="G5" s="6">
        <f>COUNTIF(F5,"▲")*0.8+COUNTIF(F5,"○")*0.4+COUNTIF(F5,"□")*0+COUNTIF(F5,"♦")</f>
        <v>0.4</v>
      </c>
      <c r="H5" s="34">
        <f t="shared" ref="H5:H6" si="1">IF(F5="♦","NA",IF(F5="","NA",G5))</f>
        <v>0.4</v>
      </c>
      <c r="I5" s="16" t="s">
        <v>79</v>
      </c>
      <c r="J5" s="17" t="s">
        <v>9</v>
      </c>
      <c r="K5" s="6">
        <f>COUNTIF(J5,"▲")*0.8+COUNTIF(J5,"○")*0.4+COUNTIF(J5,"□")*0+COUNTIF(J5,"♦")</f>
        <v>0.8</v>
      </c>
      <c r="L5" s="33">
        <f t="shared" ref="L5:L6" si="2">IF(J5="♦","NA",IF(J5="","NA",K5))</f>
        <v>0.8</v>
      </c>
    </row>
    <row r="6" spans="1:14" ht="15" thickBot="1" x14ac:dyDescent="0.35">
      <c r="A6" s="18" t="s">
        <v>70</v>
      </c>
      <c r="B6" s="19" t="s">
        <v>11</v>
      </c>
      <c r="C6" s="6">
        <f>COUNTIF(B6,"▲")*1+COUNTIF(B6,"○")*0.3+COUNTIF(B6,"□")*0+COUNTIF(B6,"♦")</f>
        <v>0.3</v>
      </c>
      <c r="D6" s="33">
        <f t="shared" si="0"/>
        <v>0.3</v>
      </c>
      <c r="E6" s="18" t="s">
        <v>77</v>
      </c>
      <c r="F6" s="19" t="s">
        <v>11</v>
      </c>
      <c r="G6" s="6">
        <f>COUNTIF(F6,"▲")*0.8+COUNTIF(F6,"○")*0.4+COUNTIF(F6,"□")*0+COUNTIF(F6,"♦")</f>
        <v>0.4</v>
      </c>
      <c r="H6" s="34">
        <f t="shared" si="1"/>
        <v>0.4</v>
      </c>
      <c r="I6" s="18" t="s">
        <v>80</v>
      </c>
      <c r="J6" s="19" t="s">
        <v>9</v>
      </c>
      <c r="K6" s="6">
        <f>COUNTIF(J6,"▲")*0.8+COUNTIF(J6,"○")*0.4+COUNTIF(J6,"□")*0+COUNTIF(J6,"♦")</f>
        <v>0.8</v>
      </c>
      <c r="L6" s="33">
        <f t="shared" si="2"/>
        <v>0.8</v>
      </c>
    </row>
    <row r="7" spans="1:14" ht="15" thickBot="1" x14ac:dyDescent="0.35">
      <c r="A7" s="6"/>
      <c r="B7" s="6"/>
      <c r="C7" s="6"/>
      <c r="D7" s="6"/>
      <c r="E7" s="6"/>
      <c r="F7" s="6"/>
      <c r="G7" s="6"/>
      <c r="H7" s="6"/>
      <c r="I7" s="6"/>
      <c r="J7" s="6"/>
      <c r="K7" s="6"/>
      <c r="L7" s="6"/>
    </row>
    <row r="8" spans="1:14" ht="15" thickBot="1" x14ac:dyDescent="0.35">
      <c r="A8" s="15" t="s">
        <v>3</v>
      </c>
      <c r="B8" s="20" t="s">
        <v>4</v>
      </c>
      <c r="C8" s="6"/>
      <c r="D8" s="6"/>
      <c r="E8" s="15" t="s">
        <v>3</v>
      </c>
      <c r="F8" s="20" t="s">
        <v>4</v>
      </c>
      <c r="G8" s="35"/>
      <c r="H8" s="35"/>
      <c r="I8" s="21" t="s">
        <v>3</v>
      </c>
      <c r="J8" s="15" t="s">
        <v>4</v>
      </c>
      <c r="K8" s="22"/>
      <c r="L8" s="6"/>
    </row>
    <row r="9" spans="1:14" x14ac:dyDescent="0.3">
      <c r="A9" s="15" t="s">
        <v>13</v>
      </c>
      <c r="B9" s="15" t="s">
        <v>11</v>
      </c>
      <c r="C9" s="6">
        <f>COUNTIF(B9,"▲")*1+COUNTIF(B9,"○")*0.5+COUNTIF(B9,"□")*0+COUNTIF(B9,"♦")</f>
        <v>0.5</v>
      </c>
      <c r="D9" s="33">
        <f>IF(B9="♦","NA",IF(B9="","NA",C9))</f>
        <v>0.5</v>
      </c>
      <c r="E9" s="23" t="s">
        <v>30</v>
      </c>
      <c r="F9" s="20" t="s">
        <v>10</v>
      </c>
      <c r="G9" s="6">
        <f>COUNTIF(F9,"▲")*1+COUNTIF(F9,"○")*0.5+COUNTIF(F9,"□")*0+COUNTIF(F9,"♦")</f>
        <v>1</v>
      </c>
      <c r="H9" s="33" t="str">
        <f>IF(F9="♦","NA",IF(F9="","NA",G9))</f>
        <v>NA</v>
      </c>
      <c r="I9" s="24" t="s">
        <v>13</v>
      </c>
      <c r="J9" s="15" t="s">
        <v>9</v>
      </c>
      <c r="K9" s="6">
        <f>COUNTIF(J9,"▲")*1+COUNTIF(J9,"○")*0.5+COUNTIF(J9,"□")*0+COUNTIF(J9,"♦")</f>
        <v>1</v>
      </c>
      <c r="L9" s="33">
        <f>IF(J9="♦","NA",IF(J9="","NA",K9))</f>
        <v>1</v>
      </c>
    </row>
    <row r="10" spans="1:14" x14ac:dyDescent="0.3">
      <c r="A10" s="17" t="s">
        <v>14</v>
      </c>
      <c r="B10" s="17" t="s">
        <v>9</v>
      </c>
      <c r="C10" s="6">
        <f t="shared" ref="C10:C25" si="3">COUNTIF(B10,"▲")*1+COUNTIF(B10,"○")*0.5+COUNTIF(B10,"□")*0+COUNTIF(B10,"♦")</f>
        <v>1</v>
      </c>
      <c r="D10" s="33">
        <f t="shared" ref="D10:D25" si="4">IF(B10="♦","NA",IF(B10="","NA",C10))</f>
        <v>1</v>
      </c>
      <c r="E10" s="25" t="s">
        <v>31</v>
      </c>
      <c r="F10" s="36" t="s">
        <v>9</v>
      </c>
      <c r="G10" s="6">
        <f>COUNTIF(F10,"▲")*1+COUNTIF(F10,"○")*0.5+COUNTIF(F10,"□")*0+COUNTIF(F10,"♦")</f>
        <v>1</v>
      </c>
      <c r="H10" s="33">
        <f t="shared" ref="H10:H29" si="5">IF(F10="♦","NA",IF(F10="","NA",G10))</f>
        <v>1</v>
      </c>
      <c r="I10" s="26" t="s">
        <v>14</v>
      </c>
      <c r="J10" s="17" t="s">
        <v>9</v>
      </c>
      <c r="K10" s="6">
        <f t="shared" ref="K10:K11" si="6">COUNTIF(J10,"▲")*1+COUNTIF(J10,"○")*0.5+COUNTIF(J10,"□")*0+COUNTIF(J10,"♦")</f>
        <v>1</v>
      </c>
      <c r="L10" s="33">
        <f t="shared" ref="L10:L11" si="7">IF(J10="♦","NA",IF(J10="","NA",K10))</f>
        <v>1</v>
      </c>
    </row>
    <row r="11" spans="1:14" x14ac:dyDescent="0.3">
      <c r="A11" s="17" t="s">
        <v>15</v>
      </c>
      <c r="B11" s="17" t="s">
        <v>9</v>
      </c>
      <c r="C11" s="6">
        <f t="shared" si="3"/>
        <v>1</v>
      </c>
      <c r="D11" s="33">
        <f t="shared" si="4"/>
        <v>1</v>
      </c>
      <c r="E11" s="25" t="s">
        <v>72</v>
      </c>
      <c r="F11" s="36" t="s">
        <v>11</v>
      </c>
      <c r="G11" s="6">
        <f t="shared" ref="G11:G29" si="8">COUNTIF(F11,"▲")*1+COUNTIF(F11,"○")*0.5+COUNTIF(F11,"□")*0+COUNTIF(F11,"♦")</f>
        <v>0.5</v>
      </c>
      <c r="H11" s="33">
        <f t="shared" si="5"/>
        <v>0.5</v>
      </c>
      <c r="I11" s="26" t="s">
        <v>45</v>
      </c>
      <c r="J11" s="17" t="s">
        <v>9</v>
      </c>
      <c r="K11" s="6">
        <f t="shared" si="6"/>
        <v>1</v>
      </c>
      <c r="L11" s="33">
        <f t="shared" si="7"/>
        <v>1</v>
      </c>
    </row>
    <row r="12" spans="1:14" x14ac:dyDescent="0.3">
      <c r="A12" s="17" t="s">
        <v>16</v>
      </c>
      <c r="B12" s="17" t="s">
        <v>12</v>
      </c>
      <c r="C12" s="6">
        <f t="shared" si="3"/>
        <v>0</v>
      </c>
      <c r="D12" s="33">
        <f t="shared" si="4"/>
        <v>0</v>
      </c>
      <c r="E12" s="25" t="s">
        <v>32</v>
      </c>
      <c r="F12" s="36" t="s">
        <v>11</v>
      </c>
      <c r="G12" s="6">
        <f t="shared" si="8"/>
        <v>0.5</v>
      </c>
      <c r="H12" s="33">
        <f t="shared" si="5"/>
        <v>0.5</v>
      </c>
      <c r="I12" s="26" t="s">
        <v>90</v>
      </c>
      <c r="J12" s="17" t="s">
        <v>12</v>
      </c>
      <c r="K12" s="6">
        <f t="shared" ref="K12:K21" si="9">COUNTIF(J14,"▲")*1+COUNTIF(J14,"○")*0.5+COUNTIF(J14,"□")*0+COUNTIF(J14,"♦")</f>
        <v>1</v>
      </c>
      <c r="L12" s="33">
        <f t="shared" ref="L12:L21" si="10">IF(J14="♦","NA",IF(J14="","NA",K12))</f>
        <v>1</v>
      </c>
    </row>
    <row r="13" spans="1:14" x14ac:dyDescent="0.3">
      <c r="A13" s="17" t="s">
        <v>17</v>
      </c>
      <c r="B13" s="17" t="s">
        <v>10</v>
      </c>
      <c r="C13" s="6">
        <f t="shared" si="3"/>
        <v>1</v>
      </c>
      <c r="D13" s="33" t="str">
        <f t="shared" si="4"/>
        <v>NA</v>
      </c>
      <c r="E13" s="25" t="s">
        <v>33</v>
      </c>
      <c r="F13" s="36" t="s">
        <v>9</v>
      </c>
      <c r="G13" s="6">
        <f t="shared" si="8"/>
        <v>1</v>
      </c>
      <c r="H13" s="33">
        <f t="shared" si="5"/>
        <v>1</v>
      </c>
      <c r="I13" s="26" t="s">
        <v>91</v>
      </c>
      <c r="J13" s="17" t="s">
        <v>12</v>
      </c>
      <c r="K13" s="6">
        <f t="shared" si="9"/>
        <v>1</v>
      </c>
      <c r="L13" s="33">
        <f t="shared" si="10"/>
        <v>1</v>
      </c>
    </row>
    <row r="14" spans="1:14" x14ac:dyDescent="0.3">
      <c r="A14" s="17" t="s">
        <v>18</v>
      </c>
      <c r="B14" s="17" t="s">
        <v>11</v>
      </c>
      <c r="C14" s="6">
        <f t="shared" si="3"/>
        <v>0.5</v>
      </c>
      <c r="D14" s="33">
        <f t="shared" si="4"/>
        <v>0.5</v>
      </c>
      <c r="E14" s="25" t="s">
        <v>34</v>
      </c>
      <c r="F14" s="36" t="s">
        <v>9</v>
      </c>
      <c r="G14" s="6">
        <f t="shared" si="8"/>
        <v>1</v>
      </c>
      <c r="H14" s="33">
        <f t="shared" si="5"/>
        <v>1</v>
      </c>
      <c r="I14" s="26" t="s">
        <v>15</v>
      </c>
      <c r="J14" s="17" t="s">
        <v>9</v>
      </c>
      <c r="K14" s="6">
        <f t="shared" si="9"/>
        <v>1</v>
      </c>
      <c r="L14" s="33">
        <f t="shared" si="10"/>
        <v>1</v>
      </c>
    </row>
    <row r="15" spans="1:14" x14ac:dyDescent="0.3">
      <c r="A15" s="17" t="s">
        <v>19</v>
      </c>
      <c r="B15" s="17" t="s">
        <v>10</v>
      </c>
      <c r="C15" s="6">
        <f t="shared" si="3"/>
        <v>1</v>
      </c>
      <c r="D15" s="33" t="str">
        <f t="shared" si="4"/>
        <v>NA</v>
      </c>
      <c r="E15" s="25" t="s">
        <v>73</v>
      </c>
      <c r="F15" s="36" t="s">
        <v>12</v>
      </c>
      <c r="G15" s="6">
        <f t="shared" si="8"/>
        <v>0</v>
      </c>
      <c r="H15" s="33">
        <f t="shared" si="5"/>
        <v>0</v>
      </c>
      <c r="I15" s="26" t="s">
        <v>16</v>
      </c>
      <c r="J15" s="17" t="s">
        <v>9</v>
      </c>
      <c r="K15" s="6">
        <f t="shared" si="9"/>
        <v>0</v>
      </c>
      <c r="L15" s="33">
        <f t="shared" si="10"/>
        <v>0</v>
      </c>
    </row>
    <row r="16" spans="1:14" x14ac:dyDescent="0.3">
      <c r="A16" s="17" t="s">
        <v>20</v>
      </c>
      <c r="B16" s="17" t="s">
        <v>9</v>
      </c>
      <c r="C16" s="6">
        <f t="shared" si="3"/>
        <v>1</v>
      </c>
      <c r="D16" s="33">
        <f t="shared" si="4"/>
        <v>1</v>
      </c>
      <c r="E16" s="25" t="s">
        <v>35</v>
      </c>
      <c r="F16" s="36" t="s">
        <v>10</v>
      </c>
      <c r="G16" s="6">
        <f t="shared" si="8"/>
        <v>1</v>
      </c>
      <c r="H16" s="33" t="str">
        <f t="shared" si="5"/>
        <v>NA</v>
      </c>
      <c r="I16" s="26" t="s">
        <v>46</v>
      </c>
      <c r="J16" s="17" t="s">
        <v>9</v>
      </c>
      <c r="K16" s="6">
        <f t="shared" si="9"/>
        <v>1</v>
      </c>
      <c r="L16" s="33">
        <f t="shared" si="10"/>
        <v>1</v>
      </c>
    </row>
    <row r="17" spans="1:12" x14ac:dyDescent="0.3">
      <c r="A17" s="17" t="s">
        <v>21</v>
      </c>
      <c r="B17" s="17" t="s">
        <v>9</v>
      </c>
      <c r="C17" s="6">
        <f t="shared" si="3"/>
        <v>1</v>
      </c>
      <c r="D17" s="33">
        <f t="shared" si="4"/>
        <v>1</v>
      </c>
      <c r="E17" s="25" t="s">
        <v>36</v>
      </c>
      <c r="F17" s="36" t="s">
        <v>12</v>
      </c>
      <c r="G17" s="6">
        <f t="shared" si="8"/>
        <v>0</v>
      </c>
      <c r="H17" s="33">
        <f t="shared" si="5"/>
        <v>0</v>
      </c>
      <c r="I17" s="26" t="s">
        <v>47</v>
      </c>
      <c r="J17" s="17" t="s">
        <v>12</v>
      </c>
      <c r="K17" s="6">
        <f t="shared" si="9"/>
        <v>1</v>
      </c>
      <c r="L17" s="33">
        <f t="shared" si="10"/>
        <v>1</v>
      </c>
    </row>
    <row r="18" spans="1:12" x14ac:dyDescent="0.3">
      <c r="A18" s="17" t="s">
        <v>22</v>
      </c>
      <c r="B18" s="17" t="s">
        <v>9</v>
      </c>
      <c r="C18" s="6">
        <f t="shared" si="3"/>
        <v>1</v>
      </c>
      <c r="D18" s="33">
        <f t="shared" si="4"/>
        <v>1</v>
      </c>
      <c r="E18" s="25" t="s">
        <v>37</v>
      </c>
      <c r="F18" s="36" t="s">
        <v>9</v>
      </c>
      <c r="G18" s="6">
        <f t="shared" si="8"/>
        <v>1</v>
      </c>
      <c r="H18" s="33">
        <f t="shared" si="5"/>
        <v>1</v>
      </c>
      <c r="I18" s="26" t="s">
        <v>39</v>
      </c>
      <c r="J18" s="17" t="s">
        <v>9</v>
      </c>
      <c r="K18" s="6">
        <f t="shared" si="9"/>
        <v>0</v>
      </c>
      <c r="L18" s="33">
        <f t="shared" si="10"/>
        <v>0</v>
      </c>
    </row>
    <row r="19" spans="1:12" x14ac:dyDescent="0.3">
      <c r="A19" s="17" t="s">
        <v>23</v>
      </c>
      <c r="B19" s="17" t="s">
        <v>9</v>
      </c>
      <c r="C19" s="6">
        <f t="shared" si="3"/>
        <v>1</v>
      </c>
      <c r="D19" s="33">
        <f t="shared" si="4"/>
        <v>1</v>
      </c>
      <c r="E19" s="25" t="s">
        <v>38</v>
      </c>
      <c r="F19" s="36" t="s">
        <v>9</v>
      </c>
      <c r="G19" s="6">
        <f t="shared" si="8"/>
        <v>1</v>
      </c>
      <c r="H19" s="33">
        <f t="shared" si="5"/>
        <v>1</v>
      </c>
      <c r="I19" s="26" t="s">
        <v>19</v>
      </c>
      <c r="J19" s="17" t="s">
        <v>9</v>
      </c>
      <c r="K19" s="6">
        <f t="shared" si="9"/>
        <v>1</v>
      </c>
      <c r="L19" s="33">
        <f t="shared" si="10"/>
        <v>1</v>
      </c>
    </row>
    <row r="20" spans="1:12" x14ac:dyDescent="0.3">
      <c r="A20" s="17" t="s">
        <v>24</v>
      </c>
      <c r="B20" s="17" t="s">
        <v>12</v>
      </c>
      <c r="C20" s="6">
        <f t="shared" si="3"/>
        <v>0</v>
      </c>
      <c r="D20" s="33">
        <f t="shared" si="4"/>
        <v>0</v>
      </c>
      <c r="E20" s="25" t="s">
        <v>15</v>
      </c>
      <c r="F20" s="36" t="s">
        <v>12</v>
      </c>
      <c r="G20" s="6">
        <f t="shared" si="8"/>
        <v>0</v>
      </c>
      <c r="H20" s="33">
        <f t="shared" si="5"/>
        <v>0</v>
      </c>
      <c r="I20" s="26" t="s">
        <v>20</v>
      </c>
      <c r="J20" s="17" t="s">
        <v>12</v>
      </c>
      <c r="K20" s="6">
        <f t="shared" si="9"/>
        <v>0</v>
      </c>
      <c r="L20" s="33">
        <f t="shared" si="10"/>
        <v>0</v>
      </c>
    </row>
    <row r="21" spans="1:12" x14ac:dyDescent="0.3">
      <c r="A21" s="17" t="s">
        <v>25</v>
      </c>
      <c r="B21" s="17" t="s">
        <v>9</v>
      </c>
      <c r="C21" s="6">
        <f t="shared" si="3"/>
        <v>1</v>
      </c>
      <c r="D21" s="33">
        <f t="shared" si="4"/>
        <v>1</v>
      </c>
      <c r="E21" s="25" t="s">
        <v>16</v>
      </c>
      <c r="F21" s="36" t="s">
        <v>11</v>
      </c>
      <c r="G21" s="6">
        <f t="shared" si="8"/>
        <v>0.5</v>
      </c>
      <c r="H21" s="33">
        <f t="shared" si="5"/>
        <v>0.5</v>
      </c>
      <c r="I21" s="26" t="s">
        <v>21</v>
      </c>
      <c r="J21" s="17" t="s">
        <v>9</v>
      </c>
      <c r="K21" s="6">
        <f t="shared" si="9"/>
        <v>1</v>
      </c>
      <c r="L21" s="33">
        <f t="shared" si="10"/>
        <v>1</v>
      </c>
    </row>
    <row r="22" spans="1:12" x14ac:dyDescent="0.3">
      <c r="A22" s="17" t="s">
        <v>26</v>
      </c>
      <c r="B22" s="17" t="s">
        <v>9</v>
      </c>
      <c r="C22" s="6">
        <f t="shared" si="3"/>
        <v>1</v>
      </c>
      <c r="D22" s="33">
        <f t="shared" si="4"/>
        <v>1</v>
      </c>
      <c r="E22" s="25" t="s">
        <v>17</v>
      </c>
      <c r="F22" s="36" t="s">
        <v>9</v>
      </c>
      <c r="G22" s="6">
        <f t="shared" si="8"/>
        <v>1</v>
      </c>
      <c r="H22" s="33">
        <f t="shared" si="5"/>
        <v>1</v>
      </c>
      <c r="I22" s="26" t="s">
        <v>48</v>
      </c>
      <c r="J22" s="17" t="s">
        <v>12</v>
      </c>
      <c r="K22" s="6">
        <f>COUNTIF(J12,"▲")*1+COUNTIF(J12,"○")*0.5+COUNTIF(J12,"□")*0+COUNTIF(J12,"♦")</f>
        <v>0</v>
      </c>
      <c r="L22" s="33">
        <f>IF(J12="♦","NA",IF(J12="","NA",K22))</f>
        <v>0</v>
      </c>
    </row>
    <row r="23" spans="1:12" x14ac:dyDescent="0.3">
      <c r="A23" s="17" t="s">
        <v>27</v>
      </c>
      <c r="B23" s="17" t="s">
        <v>9</v>
      </c>
      <c r="C23" s="6">
        <f t="shared" si="3"/>
        <v>1</v>
      </c>
      <c r="D23" s="33">
        <f t="shared" si="4"/>
        <v>1</v>
      </c>
      <c r="E23" s="25" t="s">
        <v>18</v>
      </c>
      <c r="F23" s="36" t="s">
        <v>12</v>
      </c>
      <c r="G23" s="6">
        <f t="shared" si="8"/>
        <v>0</v>
      </c>
      <c r="H23" s="33">
        <f t="shared" si="5"/>
        <v>0</v>
      </c>
      <c r="I23" s="26" t="s">
        <v>81</v>
      </c>
      <c r="J23" s="17" t="s">
        <v>9</v>
      </c>
      <c r="K23" s="6">
        <f>COUNTIF(J13,"▲")*1+COUNTIF(J13,"○")*0.5+COUNTIF(J13,"□")*0+COUNTIF(J13,"♦")</f>
        <v>0</v>
      </c>
      <c r="L23" s="33">
        <f>IF(J13="♦","NA",IF(J13="","NA",K23))</f>
        <v>0</v>
      </c>
    </row>
    <row r="24" spans="1:12" x14ac:dyDescent="0.3">
      <c r="A24" s="17" t="s">
        <v>28</v>
      </c>
      <c r="B24" s="17" t="s">
        <v>10</v>
      </c>
      <c r="C24" s="6">
        <f t="shared" si="3"/>
        <v>1</v>
      </c>
      <c r="D24" s="33" t="str">
        <f t="shared" si="4"/>
        <v>NA</v>
      </c>
      <c r="E24" s="25" t="s">
        <v>74</v>
      </c>
      <c r="F24" s="36" t="s">
        <v>11</v>
      </c>
      <c r="G24" s="6">
        <f t="shared" si="8"/>
        <v>0.5</v>
      </c>
      <c r="H24" s="33">
        <f t="shared" si="5"/>
        <v>0.5</v>
      </c>
      <c r="I24" s="26" t="s">
        <v>26</v>
      </c>
      <c r="J24" s="17" t="s">
        <v>9</v>
      </c>
      <c r="K24" s="6">
        <f t="shared" ref="K24:K29" si="11">COUNTIF(J24,"▲")*1+COUNTIF(J24,"○")*0.5+COUNTIF(J24,"□")*0+COUNTIF(J24,"♦")</f>
        <v>1</v>
      </c>
      <c r="L24" s="33">
        <f t="shared" ref="L24:L29" si="12">IF(J24="♦","NA",IF(J24="","NA",K24))</f>
        <v>1</v>
      </c>
    </row>
    <row r="25" spans="1:12" ht="15" thickBot="1" x14ac:dyDescent="0.35">
      <c r="A25" s="19" t="s">
        <v>29</v>
      </c>
      <c r="B25" s="19" t="s">
        <v>10</v>
      </c>
      <c r="C25" s="6">
        <f t="shared" si="3"/>
        <v>1</v>
      </c>
      <c r="D25" s="33" t="str">
        <f t="shared" si="4"/>
        <v>NA</v>
      </c>
      <c r="E25" s="25" t="s">
        <v>40</v>
      </c>
      <c r="F25" s="36" t="s">
        <v>9</v>
      </c>
      <c r="G25" s="6">
        <f t="shared" si="8"/>
        <v>1</v>
      </c>
      <c r="H25" s="33">
        <f t="shared" si="5"/>
        <v>1</v>
      </c>
      <c r="I25" s="26" t="s">
        <v>42</v>
      </c>
      <c r="J25" s="17" t="s">
        <v>12</v>
      </c>
      <c r="K25" s="6">
        <f t="shared" si="11"/>
        <v>0</v>
      </c>
      <c r="L25" s="33">
        <f t="shared" si="12"/>
        <v>0</v>
      </c>
    </row>
    <row r="26" spans="1:12" x14ac:dyDescent="0.3">
      <c r="A26" s="27"/>
      <c r="B26" s="22"/>
      <c r="C26" s="6"/>
      <c r="D26" s="6"/>
      <c r="E26" s="25" t="s">
        <v>41</v>
      </c>
      <c r="F26" s="36" t="s">
        <v>9</v>
      </c>
      <c r="G26" s="6">
        <f t="shared" si="8"/>
        <v>1</v>
      </c>
      <c r="H26" s="33">
        <f t="shared" si="5"/>
        <v>1</v>
      </c>
      <c r="I26" s="26" t="s">
        <v>44</v>
      </c>
      <c r="J26" s="17" t="s">
        <v>12</v>
      </c>
      <c r="K26" s="6">
        <f t="shared" si="11"/>
        <v>0</v>
      </c>
      <c r="L26" s="33">
        <f t="shared" si="12"/>
        <v>0</v>
      </c>
    </row>
    <row r="27" spans="1:12" x14ac:dyDescent="0.3">
      <c r="A27" s="28"/>
      <c r="B27" s="22"/>
      <c r="C27" s="6"/>
      <c r="D27" s="6"/>
      <c r="E27" s="25" t="s">
        <v>42</v>
      </c>
      <c r="F27" s="36" t="s">
        <v>12</v>
      </c>
      <c r="G27" s="6">
        <f t="shared" si="8"/>
        <v>0</v>
      </c>
      <c r="H27" s="33">
        <f t="shared" si="5"/>
        <v>0</v>
      </c>
      <c r="I27" s="26" t="s">
        <v>43</v>
      </c>
      <c r="J27" s="17" t="s">
        <v>12</v>
      </c>
      <c r="K27" s="6">
        <f t="shared" si="11"/>
        <v>0</v>
      </c>
      <c r="L27" s="33">
        <f t="shared" si="12"/>
        <v>0</v>
      </c>
    </row>
    <row r="28" spans="1:12" x14ac:dyDescent="0.3">
      <c r="A28" s="6"/>
      <c r="B28" s="6"/>
      <c r="C28" s="6"/>
      <c r="D28" s="6"/>
      <c r="E28" s="25" t="s">
        <v>44</v>
      </c>
      <c r="F28" s="36" t="s">
        <v>9</v>
      </c>
      <c r="G28" s="6">
        <f t="shared" si="8"/>
        <v>1</v>
      </c>
      <c r="H28" s="33">
        <f t="shared" si="5"/>
        <v>1</v>
      </c>
      <c r="I28" s="26" t="s">
        <v>92</v>
      </c>
      <c r="J28" s="17" t="s">
        <v>10</v>
      </c>
      <c r="K28" s="6">
        <f t="shared" si="11"/>
        <v>1</v>
      </c>
      <c r="L28" s="33" t="str">
        <f t="shared" si="12"/>
        <v>NA</v>
      </c>
    </row>
    <row r="29" spans="1:12" ht="15" thickBot="1" x14ac:dyDescent="0.35">
      <c r="A29" s="6"/>
      <c r="B29" s="6"/>
      <c r="C29" s="6"/>
      <c r="D29" s="6"/>
      <c r="E29" s="29" t="s">
        <v>43</v>
      </c>
      <c r="F29" s="37" t="s">
        <v>9</v>
      </c>
      <c r="G29" s="6">
        <f t="shared" si="8"/>
        <v>1</v>
      </c>
      <c r="H29" s="33">
        <f t="shared" si="5"/>
        <v>1</v>
      </c>
      <c r="I29" s="30" t="s">
        <v>28</v>
      </c>
      <c r="J29" s="19" t="s">
        <v>11</v>
      </c>
      <c r="K29" s="6">
        <f t="shared" si="11"/>
        <v>0.5</v>
      </c>
      <c r="L29" s="33">
        <f t="shared" si="12"/>
        <v>0.5</v>
      </c>
    </row>
    <row r="30" spans="1:12" x14ac:dyDescent="0.3">
      <c r="A30" s="6"/>
      <c r="B30" s="6"/>
      <c r="C30" s="6"/>
      <c r="D30" s="6"/>
      <c r="E30" s="28"/>
      <c r="F30" s="22"/>
      <c r="G30" s="6"/>
      <c r="H30" s="6"/>
      <c r="I30" s="6"/>
      <c r="J30" s="6"/>
      <c r="K30" s="6"/>
      <c r="L30" s="6"/>
    </row>
  </sheetData>
  <mergeCells count="3">
    <mergeCell ref="A1:B1"/>
    <mergeCell ref="E1:F1"/>
    <mergeCell ref="I1:J1"/>
  </mergeCells>
  <dataValidations count="17">
    <dataValidation type="list" allowBlank="1" showInputMessage="1" showErrorMessage="1" sqref="B27">
      <formula1>EcoIndic13</formula1>
    </dataValidation>
    <dataValidation type="list" allowBlank="1" showInputMessage="1" showErrorMessage="1" sqref="B26">
      <formula1>EcoIndic12</formula1>
    </dataValidation>
    <dataValidation type="list" allowBlank="1" showInputMessage="1" showErrorMessage="1" sqref="B25">
      <formula1>EcoIndic11b</formula1>
    </dataValidation>
    <dataValidation type="list" allowBlank="1" showInputMessage="1" showErrorMessage="1" sqref="B23">
      <formula1>EcoIndic10</formula1>
    </dataValidation>
    <dataValidation type="list" allowBlank="1" showInputMessage="1" showErrorMessage="1" sqref="B22">
      <formula1>EcoIndic9</formula1>
    </dataValidation>
    <dataValidation type="list" allowBlank="1" showInputMessage="1" showErrorMessage="1" sqref="B21">
      <formula1>EcoIndic8b</formula1>
    </dataValidation>
    <dataValidation type="list" allowBlank="1" showInputMessage="1" showErrorMessage="1" sqref="B20">
      <formula1>EcoIndic8a</formula1>
    </dataValidation>
    <dataValidation type="list" allowBlank="1" showInputMessage="1" showErrorMessage="1" sqref="B18">
      <formula1>EcoIndic7</formula1>
    </dataValidation>
    <dataValidation type="list" allowBlank="1" showInputMessage="1" showErrorMessage="1" sqref="B17">
      <formula1>EcoIndic6</formula1>
    </dataValidation>
    <dataValidation type="list" allowBlank="1" showInputMessage="1" showErrorMessage="1" sqref="B16">
      <formula1>EcoIndic5b</formula1>
    </dataValidation>
    <dataValidation type="list" allowBlank="1" showInputMessage="1" showErrorMessage="1" sqref="B15">
      <formula1>EcoIndic5a</formula1>
    </dataValidation>
    <dataValidation type="list" allowBlank="1" showInputMessage="1" showErrorMessage="1" sqref="B14">
      <formula1>EcoIndic4b</formula1>
    </dataValidation>
    <dataValidation type="list" allowBlank="1" showInputMessage="1" showErrorMessage="1" sqref="B13">
      <formula1>EcoIndic4a</formula1>
    </dataValidation>
    <dataValidation type="list" allowBlank="1" showInputMessage="1" showErrorMessage="1" sqref="F4:F6">
      <formula1>$A$3:$D$3</formula1>
    </dataValidation>
    <dataValidation type="list" allowBlank="1" showInputMessage="1" showErrorMessage="1" sqref="J4:J6">
      <formula1>$A$3:$D$3</formula1>
    </dataValidation>
    <dataValidation type="list" allowBlank="1" showInputMessage="1" showErrorMessage="1" sqref="B9">
      <formula1>$A$3:$D$3</formula1>
    </dataValidation>
    <dataValidation type="list" allowBlank="1" showInputMessage="1" showErrorMessage="1" sqref="J29">
      <formula1>$A$3:$D$3</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6">
        <x14:dataValidation type="list" allowBlank="1" showInputMessage="1" showErrorMessage="1">
          <x14:formula1>
            <xm:f>'Menu déroulant'!$A$3:$D$3</xm:f>
          </x14:formula1>
          <xm:sqref>B4:B6</xm:sqref>
        </x14:dataValidation>
        <x14:dataValidation type="list" allowBlank="1" showInputMessage="1" showErrorMessage="1">
          <x14:formula1>
            <xm:f>'Menu déroulant'!#REF!</xm:f>
          </x14:formula1>
          <xm:sqref>J25</xm:sqref>
        </x14:dataValidation>
        <x14:dataValidation type="list" allowBlank="1" showInputMessage="1" showErrorMessage="1">
          <x14:formula1>
            <xm:f>'Menu déroulant'!#REF!</xm:f>
          </x14:formula1>
          <xm:sqref>J22</xm:sqref>
        </x14:dataValidation>
        <x14:dataValidation type="list" allowBlank="1" showInputMessage="1" showErrorMessage="1">
          <x14:formula1>
            <xm:f>'Menu déroulant'!#REF!</xm:f>
          </x14:formula1>
          <xm:sqref>J21</xm:sqref>
        </x14:dataValidation>
        <x14:dataValidation type="list" allowBlank="1" showInputMessage="1" showErrorMessage="1">
          <x14:formula1>
            <xm:f>'Menu déroulant'!#REF!</xm:f>
          </x14:formula1>
          <xm:sqref>J9</xm:sqref>
        </x14:dataValidation>
        <x14:dataValidation type="list" allowBlank="1" showInputMessage="1" showErrorMessage="1">
          <x14:formula1>
            <xm:f>'Menu déroulant'!#REF!</xm:f>
          </x14:formula1>
          <xm:sqref>F25</xm:sqref>
        </x14:dataValidation>
        <x14:dataValidation type="list" allowBlank="1" showInputMessage="1" showErrorMessage="1">
          <x14:formula1>
            <xm:f>'Menu déroulant'!#REF!</xm:f>
          </x14:formula1>
          <xm:sqref>F23</xm:sqref>
        </x14:dataValidation>
        <x14:dataValidation type="list" allowBlank="1" showInputMessage="1" showErrorMessage="1">
          <x14:formula1>
            <xm:f>'Menu déroulant'!#REF!</xm:f>
          </x14:formula1>
          <xm:sqref>F22</xm:sqref>
        </x14:dataValidation>
        <x14:dataValidation type="list" allowBlank="1" showInputMessage="1" showErrorMessage="1">
          <x14:formula1>
            <xm:f>'Menu déroulant'!#REF!</xm:f>
          </x14:formula1>
          <xm:sqref>B19</xm:sqref>
        </x14:dataValidation>
        <x14:dataValidation type="list" allowBlank="1" showInputMessage="1" showErrorMessage="1">
          <x14:formula1>
            <xm:f>'Menu déroulant'!#REF!</xm:f>
          </x14:formula1>
          <xm:sqref>J26</xm:sqref>
        </x14:dataValidation>
        <x14:dataValidation type="list" allowBlank="1" showInputMessage="1" showErrorMessage="1">
          <x14:formula1>
            <xm:f>'Menu déroulant'!#REF!</xm:f>
          </x14:formula1>
          <xm:sqref>J24</xm:sqref>
        </x14:dataValidation>
        <x14:dataValidation type="list" allowBlank="1" showInputMessage="1" showErrorMessage="1">
          <x14:formula1>
            <xm:f>'Menu déroulant'!#REF!</xm:f>
          </x14:formula1>
          <xm:sqref>J12</xm:sqref>
        </x14:dataValidation>
        <x14:dataValidation type="list" allowBlank="1" showInputMessage="1" showErrorMessage="1">
          <x14:formula1>
            <xm:f>'Menu déroulant'!#REF!</xm:f>
          </x14:formula1>
          <xm:sqref>J23</xm:sqref>
        </x14:dataValidation>
        <x14:dataValidation type="list" allowBlank="1" showInputMessage="1" showErrorMessage="1">
          <x14:formula1>
            <xm:f>'Menu déroulant'!#REF!</xm:f>
          </x14:formula1>
          <xm:sqref>J20</xm:sqref>
        </x14:dataValidation>
        <x14:dataValidation type="list" allowBlank="1" showInputMessage="1" showErrorMessage="1">
          <x14:formula1>
            <xm:f>'Menu déroulant'!#REF!</xm:f>
          </x14:formula1>
          <xm:sqref>J19</xm:sqref>
        </x14:dataValidation>
        <x14:dataValidation type="list" allowBlank="1" showInputMessage="1" showErrorMessage="1">
          <x14:formula1>
            <xm:f>'Menu déroulant'!#REF!</xm:f>
          </x14:formula1>
          <xm:sqref>J18</xm:sqref>
        </x14:dataValidation>
        <x14:dataValidation type="list" allowBlank="1" showInputMessage="1" showErrorMessage="1">
          <x14:formula1>
            <xm:f>'Menu déroulant'!#REF!</xm:f>
          </x14:formula1>
          <xm:sqref>J17</xm:sqref>
        </x14:dataValidation>
        <x14:dataValidation type="list" allowBlank="1" showInputMessage="1" showErrorMessage="1">
          <x14:formula1>
            <xm:f>'Menu déroulant'!#REF!</xm:f>
          </x14:formula1>
          <xm:sqref>J16</xm:sqref>
        </x14:dataValidation>
        <x14:dataValidation type="list" allowBlank="1" showInputMessage="1" showErrorMessage="1">
          <x14:formula1>
            <xm:f>'Menu déroulant'!#REF!</xm:f>
          </x14:formula1>
          <xm:sqref>J15</xm:sqref>
        </x14:dataValidation>
        <x14:dataValidation type="list" allowBlank="1" showInputMessage="1" showErrorMessage="1">
          <x14:formula1>
            <xm:f>'Menu déroulant'!#REF!</xm:f>
          </x14:formula1>
          <xm:sqref>J14</xm:sqref>
        </x14:dataValidation>
        <x14:dataValidation type="list" allowBlank="1" showInputMessage="1" showErrorMessage="1">
          <x14:formula1>
            <xm:f>'Menu déroulant'!#REF!</xm:f>
          </x14:formula1>
          <xm:sqref>J11</xm:sqref>
        </x14:dataValidation>
        <x14:dataValidation type="list" allowBlank="1" showInputMessage="1" showErrorMessage="1">
          <x14:formula1>
            <xm:f>'Menu déroulant'!#REF!</xm:f>
          </x14:formula1>
          <xm:sqref>J10</xm:sqref>
        </x14:dataValidation>
        <x14:dataValidation type="list" allowBlank="1" showInputMessage="1" showErrorMessage="1">
          <x14:formula1>
            <xm:f>'Menu déroulant'!#REF!</xm:f>
          </x14:formula1>
          <xm:sqref>F29</xm:sqref>
        </x14:dataValidation>
        <x14:dataValidation type="list" allowBlank="1" showInputMessage="1" showErrorMessage="1">
          <x14:formula1>
            <xm:f>'Menu déroulant'!#REF!</xm:f>
          </x14:formula1>
          <xm:sqref>F28</xm:sqref>
        </x14:dataValidation>
        <x14:dataValidation type="list" allowBlank="1" showInputMessage="1" showErrorMessage="1">
          <x14:formula1>
            <xm:f>'Menu déroulant'!#REF!</xm:f>
          </x14:formula1>
          <xm:sqref>F27</xm:sqref>
        </x14:dataValidation>
        <x14:dataValidation type="list" allowBlank="1" showInputMessage="1" showErrorMessage="1">
          <x14:formula1>
            <xm:f>'Menu déroulant'!#REF!</xm:f>
          </x14:formula1>
          <xm:sqref>F26</xm:sqref>
        </x14:dataValidation>
        <x14:dataValidation type="list" allowBlank="1" showInputMessage="1" showErrorMessage="1">
          <x14:formula1>
            <xm:f>'Menu déroulant'!#REF!</xm:f>
          </x14:formula1>
          <xm:sqref>F24</xm:sqref>
        </x14:dataValidation>
        <x14:dataValidation type="list" allowBlank="1" showInputMessage="1" showErrorMessage="1">
          <x14:formula1>
            <xm:f>'Menu déroulant'!#REF!</xm:f>
          </x14:formula1>
          <xm:sqref>F21</xm:sqref>
        </x14:dataValidation>
        <x14:dataValidation type="list" allowBlank="1" showInputMessage="1" showErrorMessage="1">
          <x14:formula1>
            <xm:f>'Menu déroulant'!#REF!</xm:f>
          </x14:formula1>
          <xm:sqref>F20</xm:sqref>
        </x14:dataValidation>
        <x14:dataValidation type="list" allowBlank="1" showInputMessage="1" showErrorMessage="1">
          <x14:formula1>
            <xm:f>'Menu déroulant'!#REF!</xm:f>
          </x14:formula1>
          <xm:sqref>F19</xm:sqref>
        </x14:dataValidation>
        <x14:dataValidation type="list" allowBlank="1" showInputMessage="1" showErrorMessage="1">
          <x14:formula1>
            <xm:f>'Menu déroulant'!#REF!</xm:f>
          </x14:formula1>
          <xm:sqref>F17:F18</xm:sqref>
        </x14:dataValidation>
        <x14:dataValidation type="list" allowBlank="1" showInputMessage="1" showErrorMessage="1">
          <x14:formula1>
            <xm:f>'Menu déroulant'!#REF!</xm:f>
          </x14:formula1>
          <xm:sqref>F16</xm:sqref>
        </x14:dataValidation>
        <x14:dataValidation type="list" allowBlank="1" showInputMessage="1" showErrorMessage="1">
          <x14:formula1>
            <xm:f>'Menu déroulant'!#REF!</xm:f>
          </x14:formula1>
          <xm:sqref>F15</xm:sqref>
        </x14:dataValidation>
        <x14:dataValidation type="list" allowBlank="1" showInputMessage="1" showErrorMessage="1">
          <x14:formula1>
            <xm:f>'Menu déroulant'!#REF!</xm:f>
          </x14:formula1>
          <xm:sqref>F14</xm:sqref>
        </x14:dataValidation>
        <x14:dataValidation type="list" allowBlank="1" showInputMessage="1" showErrorMessage="1">
          <x14:formula1>
            <xm:f>'Menu déroulant'!#REF!</xm:f>
          </x14:formula1>
          <xm:sqref>F13</xm:sqref>
        </x14:dataValidation>
        <x14:dataValidation type="list" allowBlank="1" showInputMessage="1" showErrorMessage="1">
          <x14:formula1>
            <xm:f>'Menu déroulant'!#REF!</xm:f>
          </x14:formula1>
          <xm:sqref>F11</xm:sqref>
        </x14:dataValidation>
        <x14:dataValidation type="list" allowBlank="1" showInputMessage="1" showErrorMessage="1">
          <x14:formula1>
            <xm:f>'Menu déroulant'!#REF!</xm:f>
          </x14:formula1>
          <xm:sqref>F10</xm:sqref>
        </x14:dataValidation>
        <x14:dataValidation type="list" allowBlank="1" showInputMessage="1" showErrorMessage="1">
          <x14:formula1>
            <xm:f>'Menu déroulant'!#REF!</xm:f>
          </x14:formula1>
          <xm:sqref>F9</xm:sqref>
        </x14:dataValidation>
        <x14:dataValidation type="list" allowBlank="1" showInputMessage="1" showErrorMessage="1">
          <x14:formula1>
            <xm:f>'Menu déroulant'!#REF!</xm:f>
          </x14:formula1>
          <xm:sqref>B24</xm:sqref>
        </x14:dataValidation>
        <x14:dataValidation type="list" allowBlank="1" showInputMessage="1" showErrorMessage="1">
          <x14:formula1>
            <xm:f>'Menu déroulant'!#REF!</xm:f>
          </x14:formula1>
          <xm:sqref>B10</xm:sqref>
        </x14:dataValidation>
        <x14:dataValidation type="list" allowBlank="1" showInputMessage="1" showErrorMessage="1">
          <x14:formula1>
            <xm:f>'Menu déroulant'!#REF!</xm:f>
          </x14:formula1>
          <xm:sqref>F12</xm:sqref>
        </x14:dataValidation>
        <x14:dataValidation type="list" allowBlank="1" showInputMessage="1" showErrorMessage="1">
          <x14:formula1>
            <xm:f>'Menu déroulant'!#REF!</xm:f>
          </x14:formula1>
          <xm:sqref>B12</xm:sqref>
        </x14:dataValidation>
        <x14:dataValidation type="list" allowBlank="1" showInputMessage="1" showErrorMessage="1">
          <x14:formula1>
            <xm:f>'Menu déroulant'!#REF!</xm:f>
          </x14:formula1>
          <xm:sqref>B11</xm:sqref>
        </x14:dataValidation>
        <x14:dataValidation type="list" allowBlank="1" showInputMessage="1" showErrorMessage="1">
          <x14:formula1>
            <xm:f>'Menu déroulant'!#REF!</xm:f>
          </x14:formula1>
          <xm:sqref>J13</xm:sqref>
        </x14:dataValidation>
        <x14:dataValidation type="list" allowBlank="1" showInputMessage="1" showErrorMessage="1">
          <x14:formula1>
            <xm:f>'Menu déroulant'!#REF!</xm:f>
          </x14:formula1>
          <xm:sqref>J28</xm:sqref>
        </x14:dataValidation>
        <x14:dataValidation type="list" allowBlank="1" showInputMessage="1" showErrorMessage="1">
          <x14:formula1>
            <xm:f>'Menu déroulant'!#REF!</xm:f>
          </x14:formula1>
          <xm:sqref>J27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2:F19"/>
  <sheetViews>
    <sheetView workbookViewId="0">
      <selection activeCell="B7" sqref="B7"/>
    </sheetView>
  </sheetViews>
  <sheetFormatPr baseColWidth="10" defaultRowHeight="14.4" x14ac:dyDescent="0.3"/>
  <sheetData>
    <row r="2" spans="1:6" x14ac:dyDescent="0.3">
      <c r="A2" s="179" t="s">
        <v>5</v>
      </c>
      <c r="B2" s="179"/>
      <c r="C2" s="179"/>
      <c r="D2" s="179"/>
    </row>
    <row r="3" spans="1:6" x14ac:dyDescent="0.3">
      <c r="A3" s="50" t="s">
        <v>9</v>
      </c>
      <c r="B3" s="50" t="s">
        <v>11</v>
      </c>
      <c r="C3" s="50" t="s">
        <v>12</v>
      </c>
      <c r="D3" s="51" t="s">
        <v>10</v>
      </c>
      <c r="F3" s="3"/>
    </row>
    <row r="4" spans="1:6" x14ac:dyDescent="0.3">
      <c r="B4" s="5"/>
    </row>
    <row r="6" spans="1:6" x14ac:dyDescent="0.3">
      <c r="B6" s="4"/>
    </row>
    <row r="7" spans="1:6" x14ac:dyDescent="0.3">
      <c r="B7" s="4"/>
    </row>
    <row r="8" spans="1:6" x14ac:dyDescent="0.3">
      <c r="B8" s="4"/>
    </row>
    <row r="9" spans="1:6" x14ac:dyDescent="0.3">
      <c r="B9" s="4"/>
    </row>
    <row r="10" spans="1:6" x14ac:dyDescent="0.3">
      <c r="B10" s="4"/>
    </row>
    <row r="11" spans="1:6" x14ac:dyDescent="0.3">
      <c r="B11" s="4"/>
    </row>
    <row r="12" spans="1:6" x14ac:dyDescent="0.3">
      <c r="B12" s="4"/>
    </row>
    <row r="13" spans="1:6" x14ac:dyDescent="0.3">
      <c r="B13" s="4"/>
    </row>
    <row r="14" spans="1:6" x14ac:dyDescent="0.3">
      <c r="B14" s="4"/>
    </row>
    <row r="15" spans="1:6" x14ac:dyDescent="0.3">
      <c r="B15" s="4"/>
    </row>
    <row r="16" spans="1:6" x14ac:dyDescent="0.3">
      <c r="B16" s="4"/>
    </row>
    <row r="17" spans="2:2" x14ac:dyDescent="0.3">
      <c r="B17" s="4"/>
    </row>
    <row r="18" spans="2:2" x14ac:dyDescent="0.3">
      <c r="B18" s="4"/>
    </row>
    <row r="19" spans="2:2" x14ac:dyDescent="0.3">
      <c r="B19" s="4"/>
    </row>
  </sheetData>
  <mergeCells count="1">
    <mergeCell ref="A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Encodage</vt:lpstr>
      <vt:lpstr>Resultats</vt:lpstr>
      <vt:lpstr>Test</vt:lpstr>
      <vt:lpstr>Menu déroulant</vt:lpstr>
      <vt:lpstr>EcoIndic1</vt:lpstr>
      <vt:lpstr>Indic1</vt:lpstr>
      <vt:lpstr>Encodage!Zone_d_impression</vt:lpstr>
      <vt:lpstr>Resultats!Zone_d_impression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Losseau</dc:creator>
  <cp:lastModifiedBy>Julie Losseau</cp:lastModifiedBy>
  <cp:lastPrinted>2019-11-04T13:20:20Z</cp:lastPrinted>
  <dcterms:created xsi:type="dcterms:W3CDTF">2018-07-30T13:18:36Z</dcterms:created>
  <dcterms:modified xsi:type="dcterms:W3CDTF">2019-11-14T10:12:23Z</dcterms:modified>
</cp:coreProperties>
</file>